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062261\Desktop\GECIN05\df's 2020\"/>
    </mc:Choice>
  </mc:AlternateContent>
  <xr:revisionPtr revIDLastSave="0" documentId="8_{9FEAD6E8-75F3-4107-993B-090A0282E076}" xr6:coauthVersionLast="36" xr6:coauthVersionMax="36" xr10:uidLastSave="{00000000-0000-0000-0000-000000000000}"/>
  <bookViews>
    <workbookView xWindow="0" yWindow="0" windowWidth="24000" windowHeight="9525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DMPL_1T20" sheetId="75" r:id="rId12"/>
    <sheet name="N2.1 cisão" sheetId="50" state="hidden" r:id="rId13"/>
    <sheet name="DFC" sheetId="45" r:id="rId14"/>
    <sheet name="DVA" sheetId="76" r:id="rId15"/>
    <sheet name="N10 " sheetId="24" state="hidden" r:id="rId16"/>
    <sheet name="N10 (e)" sheetId="51" state="hidden" r:id="rId17"/>
    <sheet name="N15 (d2)" sheetId="30" state="hidden" r:id="rId18"/>
    <sheet name="Outras desp adms" sheetId="27" state="hidden" r:id="rId19"/>
  </sheets>
  <definedNames>
    <definedName name="_xlnm._FilterDatabase" localSheetId="11" hidden="1">DMPL_1T20!$A$5:$P$25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1">#REF!</definedName>
    <definedName name="COD_SINAF">#REF!</definedName>
    <definedName name="DF7436SR644_GECTCFGTS001_CXPAR_DISP" localSheetId="13" hidden="1">DFC!#REF!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76" l="1"/>
  <c r="E34" i="76"/>
  <c r="F32" i="76"/>
  <c r="E32" i="76"/>
  <c r="F28" i="76"/>
  <c r="E28" i="76"/>
  <c r="F23" i="76"/>
  <c r="E23" i="76"/>
  <c r="E22" i="76" s="1"/>
  <c r="F18" i="76"/>
  <c r="E18" i="76"/>
  <c r="F7" i="76"/>
  <c r="E7" i="76"/>
  <c r="F5" i="76"/>
  <c r="E5" i="76"/>
  <c r="F22" i="76" l="1"/>
  <c r="F15" i="76"/>
  <c r="F17" i="76" s="1"/>
  <c r="F21" i="76" s="1"/>
  <c r="E15" i="76"/>
  <c r="E17" i="76" s="1"/>
  <c r="E21" i="76" s="1"/>
  <c r="I18" i="75" l="1"/>
  <c r="J18" i="75"/>
  <c r="K18" i="75"/>
  <c r="L18" i="75"/>
  <c r="M18" i="75"/>
  <c r="N18" i="75"/>
  <c r="H18" i="75"/>
  <c r="D12" i="1"/>
  <c r="E12" i="1"/>
  <c r="O9" i="75" l="1"/>
  <c r="O10" i="75"/>
  <c r="O11" i="75"/>
  <c r="O12" i="75"/>
  <c r="O13" i="75"/>
  <c r="O14" i="75"/>
  <c r="O21" i="75"/>
  <c r="O22" i="75"/>
  <c r="O23" i="75"/>
  <c r="O24" i="75"/>
  <c r="O20" i="75"/>
  <c r="L19" i="75"/>
  <c r="L8" i="75"/>
  <c r="L7" i="75" s="1"/>
  <c r="L15" i="75" l="1"/>
  <c r="L25" i="75"/>
  <c r="C8" i="3" l="1"/>
  <c r="C6" i="3"/>
  <c r="I19" i="75" l="1"/>
  <c r="N8" i="75"/>
  <c r="N7" i="75" s="1"/>
  <c r="K8" i="75"/>
  <c r="K7" i="75" s="1"/>
  <c r="H8" i="75" l="1"/>
  <c r="H7" i="75" s="1"/>
  <c r="J8" i="75"/>
  <c r="J7" i="75" s="1"/>
  <c r="M19" i="75"/>
  <c r="M25" i="75" s="1"/>
  <c r="J19" i="75"/>
  <c r="K19" i="75"/>
  <c r="N19" i="75"/>
  <c r="I8" i="75"/>
  <c r="I7" i="75" s="1"/>
  <c r="M8" i="75"/>
  <c r="M7" i="75" s="1"/>
  <c r="M15" i="75" l="1"/>
  <c r="O8" i="75"/>
  <c r="K15" i="75"/>
  <c r="H19" i="75"/>
  <c r="O19" i="75" s="1"/>
  <c r="O18" i="75" l="1"/>
  <c r="O7" i="75" l="1"/>
  <c r="D6" i="51" l="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D81" i="35" l="1"/>
  <c r="D80" i="35"/>
  <c r="D79" i="35"/>
  <c r="D3" i="35" l="1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13" i="27" l="1"/>
  <c r="E20" i="51" l="1"/>
  <c r="D6" i="3" l="1"/>
  <c r="D8" i="3" l="1"/>
  <c r="D23" i="45" l="1"/>
  <c r="D40" i="45"/>
  <c r="D7" i="45" l="1"/>
  <c r="E23" i="45" l="1"/>
  <c r="E40" i="45"/>
  <c r="E7" i="45" l="1"/>
  <c r="D22" i="1" l="1"/>
  <c r="D11" i="1" l="1"/>
  <c r="D6" i="1"/>
  <c r="D16" i="1"/>
  <c r="D5" i="1" l="1"/>
  <c r="D18" i="2"/>
  <c r="D24" i="1"/>
  <c r="D15" i="1" s="1"/>
  <c r="D5" i="2" l="1"/>
  <c r="D7" i="2" l="1"/>
  <c r="D14" i="2" l="1"/>
  <c r="D17" i="2" s="1"/>
  <c r="D22" i="2" l="1"/>
  <c r="D23" i="2" s="1"/>
  <c r="D6" i="45" l="1"/>
  <c r="D22" i="45" s="1"/>
  <c r="D37" i="45" l="1"/>
  <c r="D42" i="45" s="1"/>
  <c r="C5" i="3" l="1"/>
  <c r="C11" i="3" s="1"/>
  <c r="D25" i="2"/>
  <c r="N25" i="75" l="1"/>
  <c r="N15" i="75" l="1"/>
  <c r="H15" i="75" l="1"/>
  <c r="H25" i="75"/>
  <c r="E22" i="1" l="1"/>
  <c r="E11" i="1" l="1"/>
  <c r="E16" i="1"/>
  <c r="E24" i="1"/>
  <c r="E6" i="1"/>
  <c r="E15" i="1" l="1"/>
  <c r="E5" i="1"/>
  <c r="E18" i="2" l="1"/>
  <c r="E5" i="2" l="1"/>
  <c r="E7" i="2" l="1"/>
  <c r="E14" i="2" l="1"/>
  <c r="E17" i="2" s="1"/>
  <c r="E22" i="2" s="1"/>
  <c r="E23" i="2" s="1"/>
  <c r="E6" i="45" l="1"/>
  <c r="E22" i="45" s="1"/>
  <c r="E37" i="45" s="1"/>
  <c r="E42" i="45" s="1"/>
  <c r="D5" i="3" l="1"/>
  <c r="D11" i="3" s="1"/>
  <c r="E25" i="2" l="1"/>
  <c r="K25" i="75" l="1"/>
  <c r="O17" i="75" l="1"/>
  <c r="J25" i="75"/>
  <c r="I25" i="75" l="1"/>
  <c r="O25" i="75" l="1"/>
  <c r="I15" i="75" l="1"/>
  <c r="O6" i="75"/>
  <c r="J15" i="75"/>
  <c r="O15" i="75" l="1"/>
  <c r="E44" i="45" l="1"/>
  <c r="D44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<sst xmlns="http://schemas.openxmlformats.org/spreadsheetml/2006/main" count="5082" uniqueCount="1304">
  <si>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</si>
  <si>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</si>
  <si>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</si>
  <si>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</si>
  <si>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</si>
  <si>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</si>
  <si>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</si>
  <si>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</si>
  <si>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</si>
  <si>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</si>
  <si>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</si>
  <si>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</si>
  <si>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</si>
  <si>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</si>
  <si>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</si>
  <si>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</si>
  <si>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</si>
  <si>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</si>
  <si>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</si>
  <si>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</si>
  <si>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</si>
  <si>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</si>
  <si>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</si>
  <si>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</si>
  <si>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</si>
  <si>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</si>
  <si>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</si>
  <si>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</si>
  <si>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</si>
  <si>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</si>
  <si>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</si>
  <si>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</si>
  <si>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</si>
  <si>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</si>
  <si>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</si>
  <si>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</si>
  <si>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</si>
  <si>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</si>
  <si>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</si>
  <si>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</si>
  <si>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</si>
  <si>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</si>
  <si>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</si>
  <si>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</si>
  <si>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</si>
  <si>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</si>
  <si>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</si>
  <si>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</si>
  <si>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</si>
  <si>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</si>
  <si>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</si>
  <si>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</si>
  <si>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</si>
  <si>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</si>
  <si>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</si>
  <si>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</si>
  <si>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</si>
  <si>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</si>
  <si>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</si>
  <si>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</si>
  <si>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</si>
  <si>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</si>
  <si>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</si>
  <si>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</si>
  <si>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</si>
  <si>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</si>
  <si>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</si>
  <si>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</si>
  <si>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</si>
  <si>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</si>
  <si>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</si>
  <si>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</si>
  <si>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</si>
  <si>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</si>
  <si>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</si>
  <si>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</si>
  <si>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</si>
  <si>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</si>
  <si>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</si>
  <si>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</si>
  <si>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</si>
  <si>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</si>
  <si>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</si>
  <si>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</si>
  <si>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</si>
  <si>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</si>
  <si>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</si>
  <si>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</si>
  <si>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</si>
  <si>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</si>
  <si>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</si>
  <si>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</si>
  <si>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</si>
  <si>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</si>
  <si>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</si>
  <si>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</si>
  <si>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</si>
  <si>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</si>
  <si>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</si>
  <si>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</si>
  <si>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</si>
  <si>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</si>
  <si>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</si>
  <si>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</si>
  <si>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</si>
  <si>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</si>
  <si>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</si>
  <si>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</si>
  <si>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</si>
  <si>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</si>
  <si>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</si>
  <si>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</si>
  <si>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</si>
  <si>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</si>
  <si>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</si>
  <si>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</si>
  <si>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</si>
  <si>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</si>
  <si>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</si>
  <si>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</si>
  <si>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</si>
  <si>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</si>
  <si>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</si>
  <si>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</si>
  <si>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</si>
  <si>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</si>
  <si>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</si>
  <si>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</si>
  <si>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</si>
  <si>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</si>
  <si>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</si>
  <si>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</si>
  <si>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</si>
  <si>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</si>
  <si>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</si>
  <si>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</si>
  <si>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</si>
  <si>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</si>
  <si>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</si>
  <si>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</si>
  <si>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</si>
  <si>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</si>
  <si>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</si>
  <si>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</si>
  <si>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</si>
  <si>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</si>
  <si>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</si>
  <si>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</si>
  <si>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</si>
  <si>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</si>
  <si>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</si>
  <si>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</si>
  <si>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</si>
  <si>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</si>
  <si>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</si>
  <si>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</si>
  <si>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</si>
  <si>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</si>
  <si>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</si>
  <si>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</si>
  <si>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</si>
  <si>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</si>
  <si>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</si>
  <si>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</si>
  <si>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</si>
  <si>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</si>
  <si>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</si>
  <si>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</si>
  <si>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</si>
  <si>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</si>
  <si>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</si>
  <si>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</si>
  <si>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</si>
  <si>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</si>
  <si>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</si>
  <si>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</si>
  <si>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</si>
  <si>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</si>
  <si>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</si>
  <si>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</si>
  <si>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</si>
  <si>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</si>
  <si>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</si>
  <si>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</si>
  <si>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</si>
  <si>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</si>
  <si>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</si>
  <si>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</si>
  <si>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</si>
  <si>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</si>
  <si>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</si>
  <si>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</si>
  <si>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</si>
  <si>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</si>
  <si>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</si>
  <si>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</si>
  <si>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</si>
  <si>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</si>
  <si>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</si>
  <si>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</si>
  <si>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</si>
  <si>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</si>
  <si>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</si>
  <si>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</si>
  <si>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</si>
  <si>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</si>
  <si>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</si>
  <si>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</si>
  <si>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</si>
  <si>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</si>
  <si>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</si>
  <si>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</si>
  <si>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</si>
  <si>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</si>
  <si>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</si>
  <si>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</si>
  <si>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</si>
  <si>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</si>
  <si>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</si>
  <si>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</si>
  <si>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</si>
  <si>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</si>
  <si>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</si>
  <si>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</si>
  <si>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</si>
  <si>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</si>
  <si>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</si>
  <si>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</si>
  <si>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</si>
  <si>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</si>
  <si>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</si>
  <si>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</si>
  <si>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</si>
  <si>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</si>
  <si>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</si>
  <si>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</si>
  <si>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</si>
  <si>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</si>
  <si>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</si>
  <si>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</si>
  <si>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</si>
  <si>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</si>
  <si>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</si>
  <si>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</si>
  <si>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</si>
  <si>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</si>
  <si>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</si>
  <si>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</si>
  <si>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</si>
  <si>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</si>
  <si>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</si>
  <si>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</si>
  <si>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</si>
  <si>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</si>
  <si>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</si>
  <si>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</si>
  <si>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</si>
  <si>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</si>
  <si>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</si>
  <si>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</si>
  <si>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</si>
  <si>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</si>
  <si>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</si>
  <si>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</si>
  <si>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</si>
  <si>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</si>
  <si>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</si>
  <si>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</si>
  <si>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</si>
  <si>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</si>
  <si>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</si>
  <si>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</si>
  <si>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</si>
  <si>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</si>
  <si>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</si>
  <si>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</si>
  <si>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</si>
  <si>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</si>
  <si>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</si>
  <si>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</si>
  <si>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</si>
  <si>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</si>
  <si>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</si>
  <si>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</si>
  <si>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</si>
  <si>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</si>
  <si>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</si>
  <si>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</si>
  <si>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</si>
  <si>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</si>
  <si>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</si>
  <si>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</si>
  <si>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</si>
  <si>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</si>
  <si>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</si>
  <si>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</si>
  <si>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</si>
  <si>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</si>
  <si>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</si>
  <si>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</si>
  <si>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</si>
  <si>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</si>
  <si>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</si>
  <si>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</si>
  <si>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</si>
  <si>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</si>
  <si>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</si>
  <si>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</si>
  <si>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</si>
  <si>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</si>
  <si>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</si>
  <si>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</si>
  <si>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</si>
  <si>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</si>
  <si>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</si>
  <si>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</si>
  <si>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</si>
  <si>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</si>
  <si>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</si>
  <si>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</si>
  <si>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</si>
  <si>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</si>
  <si>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</si>
  <si>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</si>
  <si>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</si>
  <si>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</si>
  <si>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</si>
  <si>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</si>
  <si>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</si>
  <si>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</si>
  <si>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</si>
  <si>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</si>
  <si>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</si>
  <si>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</si>
  <si>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</si>
  <si>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</si>
  <si>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</si>
  <si>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</si>
  <si>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</si>
  <si>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</si>
  <si>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</si>
  <si>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</si>
  <si>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</si>
  <si>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</si>
  <si>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</si>
  <si>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</si>
  <si>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</si>
  <si>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</si>
  <si>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</si>
  <si>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</si>
  <si>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</si>
  <si>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</si>
  <si>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</si>
  <si>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</si>
  <si>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</si>
  <si>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</si>
  <si>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</si>
  <si>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</si>
  <si>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</si>
  <si>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</si>
  <si>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</si>
  <si>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</si>
  <si>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</si>
  <si>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</si>
  <si>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</si>
  <si>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</si>
  <si>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</si>
  <si>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</si>
  <si>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</si>
  <si>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</si>
  <si>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</si>
  <si>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</si>
  <si>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</si>
  <si>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</si>
  <si>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</si>
  <si>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</si>
  <si>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</si>
  <si>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</si>
  <si>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</si>
  <si>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</si>
  <si>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</si>
  <si>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</si>
  <si>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</si>
  <si>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</si>
  <si>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</si>
  <si>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</si>
  <si>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</si>
  <si>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</si>
  <si>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</si>
  <si>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</si>
  <si>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</si>
  <si>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</si>
  <si>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</si>
  <si>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</si>
  <si>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</si>
  <si>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</si>
  <si>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</si>
  <si>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</si>
  <si>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</si>
  <si>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</si>
  <si>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</si>
  <si>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</si>
  <si>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</si>
  <si>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</si>
  <si>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</si>
  <si>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</si>
  <si>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</si>
  <si>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</si>
  <si>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</si>
  <si>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</si>
  <si>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</si>
  <si>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</si>
  <si>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</si>
  <si>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</si>
  <si>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</si>
  <si>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</si>
  <si>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</si>
  <si>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</si>
  <si>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</si>
  <si>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</si>
  <si>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</si>
  <si>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</si>
  <si>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</si>
  <si>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</si>
  <si>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</si>
  <si>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</si>
  <si>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</si>
  <si>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</si>
  <si>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</si>
  <si>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</si>
  <si>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</si>
  <si>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</si>
  <si>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</si>
  <si>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</si>
  <si>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</si>
  <si>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</si>
  <si>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</si>
  <si>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</si>
  <si>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</si>
  <si>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</si>
  <si>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</si>
  <si>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</si>
  <si>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</si>
  <si>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</si>
  <si>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</si>
  <si>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</si>
  <si>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</si>
  <si>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</si>
  <si>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</si>
  <si>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</si>
  <si>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</si>
  <si>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</si>
  <si>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</si>
  <si>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</si>
  <si>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</si>
  <si>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</si>
  <si>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</si>
  <si>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</si>
  <si>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</si>
  <si>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</si>
  <si>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</si>
  <si>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</si>
  <si>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</si>
  <si>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</si>
  <si>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</si>
  <si>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</si>
  <si>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</si>
  <si>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</si>
  <si>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</si>
  <si>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</si>
  <si>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</si>
  <si>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</si>
  <si>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</si>
  <si>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</si>
  <si>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</si>
  <si>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</si>
  <si>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</si>
  <si>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</si>
  <si>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</si>
  <si>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</si>
  <si>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</si>
  <si>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</si>
  <si>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</si>
  <si>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</si>
  <si>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</si>
  <si>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</si>
  <si>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</si>
  <si>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</si>
  <si>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</si>
  <si>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</si>
  <si>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</si>
  <si>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</si>
  <si>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</si>
  <si>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</si>
  <si>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</si>
  <si>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</si>
  <si>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</si>
  <si>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</si>
  <si>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</si>
  <si>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</si>
  <si>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</si>
  <si>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</si>
  <si>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</si>
  <si>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</si>
  <si>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</si>
  <si>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</si>
  <si>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</si>
  <si>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</si>
  <si>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</si>
  <si>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</si>
  <si>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</si>
  <si>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</si>
  <si>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</si>
  <si>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</si>
  <si>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</si>
  <si>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</si>
  <si>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</si>
  <si>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</si>
  <si>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</si>
  <si>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</si>
  <si>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</si>
  <si>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</si>
  <si>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</si>
  <si>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</si>
  <si>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</si>
  <si>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</si>
  <si>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</si>
  <si>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</si>
  <si>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</si>
  <si>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</si>
  <si>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</si>
  <si>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</si>
  <si>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</si>
  <si>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</si>
  <si>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</si>
  <si>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</si>
  <si>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</si>
  <si>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</si>
  <si>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</si>
  <si>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</si>
  <si>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</si>
  <si>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</si>
  <si>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</si>
  <si>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</si>
  <si>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</si>
  <si>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</si>
  <si>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</si>
  <si>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</si>
  <si>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</si>
  <si>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</si>
  <si>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</si>
  <si>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</si>
  <si>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</si>
  <si>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</si>
  <si>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</si>
  <si>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</si>
  <si>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</si>
  <si>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</si>
  <si>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</si>
  <si>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</si>
  <si>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</si>
  <si>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</si>
  <si>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</si>
  <si>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</si>
  <si>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</si>
  <si>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</si>
  <si>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</si>
  <si>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</si>
  <si>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</si>
  <si>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</si>
  <si>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</si>
  <si>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</si>
  <si>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</si>
  <si>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</si>
  <si>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</si>
  <si>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</si>
  <si>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</si>
  <si>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</si>
  <si>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</si>
  <si>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</si>
  <si>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</si>
  <si>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</si>
  <si>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</si>
  <si>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</si>
  <si>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</si>
  <si>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</si>
  <si>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</si>
  <si>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</si>
  <si>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</si>
  <si>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</si>
  <si>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</si>
  <si>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</si>
  <si>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</si>
  <si>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</si>
  <si>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</si>
  <si>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</si>
  <si>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</si>
  <si>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</si>
  <si>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</si>
  <si>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</si>
  <si>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</si>
  <si>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</si>
  <si>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</si>
  <si>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</si>
  <si>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</si>
  <si>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</si>
  <si>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</si>
  <si>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</si>
  <si>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</si>
  <si>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</si>
  <si>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</si>
  <si>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</si>
  <si>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</si>
  <si>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</si>
  <si>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</si>
  <si>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</si>
  <si>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</si>
  <si>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</si>
  <si>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</si>
  <si>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</si>
  <si>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</si>
  <si>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</si>
  <si>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</si>
  <si>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</si>
  <si>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</si>
  <si>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</si>
  <si>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</si>
  <si>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</si>
  <si>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</si>
  <si>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</si>
  <si>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</si>
  <si>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</si>
  <si>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</si>
  <si>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</si>
  <si>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</si>
  <si>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</si>
  <si>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</si>
  <si>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</si>
  <si>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</si>
  <si>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</si>
  <si>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</si>
  <si>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</si>
  <si>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</si>
  <si>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</si>
  <si>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</si>
  <si>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</si>
  <si>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</si>
  <si>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</si>
  <si>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</si>
  <si>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</si>
  <si>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</si>
  <si>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</si>
  <si>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</si>
  <si>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</si>
  <si>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</si>
  <si>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</si>
  <si>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</si>
  <si>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</si>
  <si>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</si>
  <si>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</si>
  <si>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</si>
  <si>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</si>
  <si>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</si>
  <si>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</si>
  <si>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</si>
  <si>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</si>
  <si>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</si>
  <si>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</si>
  <si>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</si>
  <si>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</si>
  <si>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</si>
  <si>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</si>
  <si>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</si>
  <si>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</si>
  <si>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</si>
  <si>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</si>
  <si>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</si>
  <si>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</si>
  <si>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</si>
  <si>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</si>
  <si>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</si>
  <si>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</si>
  <si>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</si>
  <si>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</si>
  <si>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</si>
  <si>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</si>
  <si>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</si>
  <si>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</si>
  <si>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</si>
  <si>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</si>
  <si>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</si>
  <si>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</si>
  <si>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</si>
  <si>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</si>
  <si>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</si>
  <si>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</si>
  <si>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</si>
  <si>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</si>
  <si>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</si>
  <si>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</si>
  <si>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</si>
  <si>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</si>
  <si>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</si>
  <si>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</si>
  <si>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</si>
  <si>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</si>
  <si>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</si>
  <si>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</si>
  <si>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</si>
  <si>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</si>
  <si>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</si>
  <si>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</si>
  <si>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</si>
  <si>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</si>
  <si>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</si>
  <si>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</si>
  <si>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</si>
  <si>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</si>
  <si>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</si>
  <si>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</si>
  <si>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</si>
  <si>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</si>
  <si>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</si>
  <si>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</si>
  <si>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</si>
  <si>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</si>
  <si>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</si>
  <si>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</si>
  <si>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</si>
  <si>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</si>
  <si>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</si>
  <si>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</si>
  <si>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</si>
  <si>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</si>
  <si>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</si>
  <si>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</si>
  <si>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</si>
  <si>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</si>
  <si>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</si>
  <si>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</si>
  <si>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</si>
  <si>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</si>
  <si>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</si>
  <si>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</si>
  <si>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</si>
  <si>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</si>
  <si>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</si>
  <si>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</si>
  <si>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</si>
  <si>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</si>
  <si>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</si>
  <si>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</si>
  <si>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</si>
  <si>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</si>
  <si>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</si>
  <si>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</si>
  <si>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</si>
  <si>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</si>
  <si>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</si>
  <si>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</si>
  <si>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</si>
  <si>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</si>
  <si>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</si>
  <si>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</si>
  <si>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</si>
  <si>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</si>
  <si>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</si>
  <si>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</si>
  <si>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</si>
  <si>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</si>
  <si>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</si>
  <si>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</si>
  <si>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</si>
  <si>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</si>
  <si>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</si>
  <si>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</si>
  <si>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</si>
  <si>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</si>
  <si>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</si>
  <si>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</si>
  <si>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</si>
  <si>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</si>
  <si>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</si>
  <si>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</si>
  <si>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</si>
  <si>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</si>
  <si>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</si>
  <si>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</si>
  <si>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</si>
  <si>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</si>
  <si>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</si>
  <si>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</si>
  <si>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</si>
  <si>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</si>
  <si>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</si>
  <si>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</si>
  <si>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</si>
  <si>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</si>
  <si>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</si>
  <si>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</si>
  <si>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</si>
  <si>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</si>
  <si>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</si>
  <si>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</si>
  <si>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</si>
  <si>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</si>
  <si>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</si>
  <si>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</si>
  <si>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</si>
  <si>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</si>
  <si>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</si>
  <si>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</si>
  <si>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</si>
  <si>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</si>
  <si>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</si>
  <si>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</si>
  <si>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</si>
  <si>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</si>
  <si>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</si>
  <si>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</si>
  <si>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</si>
  <si>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</si>
  <si>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</si>
  <si>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</si>
  <si>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</si>
  <si>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</si>
  <si>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</si>
  <si>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</si>
  <si>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</si>
  <si>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</si>
  <si>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</si>
  <si>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</si>
  <si>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</si>
  <si>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</si>
  <si>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</si>
  <si>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</si>
  <si>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</si>
  <si>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</si>
  <si>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</si>
  <si>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</si>
  <si>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</si>
  <si>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</si>
  <si>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</si>
  <si>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</si>
  <si>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</si>
  <si>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</si>
  <si>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</si>
  <si>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</si>
  <si>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</si>
  <si>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</si>
  <si>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</si>
  <si>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</si>
  <si>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</si>
  <si>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</si>
  <si>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</si>
  <si>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</si>
  <si>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</si>
  <si>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</si>
  <si>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</si>
  <si>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</si>
  <si>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</si>
  <si>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</si>
  <si>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</si>
  <si>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</si>
  <si>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</si>
  <si>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</si>
  <si>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</si>
  <si>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</si>
  <si>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</si>
  <si>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</si>
  <si>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</si>
  <si>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</si>
  <si>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</si>
  <si>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</si>
  <si>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</si>
  <si>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</si>
  <si>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</si>
  <si>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</si>
  <si>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</si>
  <si>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</si>
  <si>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</si>
  <si>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</si>
  <si>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</si>
  <si>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</si>
  <si>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</si>
  <si>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</si>
  <si>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</si>
  <si>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</si>
  <si>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</si>
  <si>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</si>
  <si>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</si>
  <si>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</si>
  <si>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</si>
  <si>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</si>
  <si>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</si>
  <si>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</si>
  <si>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</si>
  <si>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</si>
  <si>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</si>
  <si>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</si>
  <si>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</si>
  <si>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</si>
  <si>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</si>
  <si>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</si>
  <si>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</si>
  <si>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</si>
  <si>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</si>
  <si>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</si>
  <si>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</si>
  <si>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</si>
  <si>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</si>
  <si>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</si>
  <si>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</si>
  <si>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</si>
  <si>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</si>
  <si>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</si>
  <si>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</si>
  <si>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</si>
  <si>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</si>
  <si>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</si>
  <si>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</si>
  <si>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</si>
  <si>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</si>
  <si>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</si>
  <si>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</si>
  <si>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</si>
  <si>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</si>
  <si>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</si>
  <si>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</si>
  <si>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</si>
  <si>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</si>
  <si>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</si>
  <si>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</si>
  <si>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</si>
  <si>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</si>
  <si>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</si>
  <si>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</si>
  <si>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</si>
  <si>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</si>
  <si>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</si>
  <si>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</si>
  <si>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</si>
  <si>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</si>
  <si>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</si>
  <si>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</si>
  <si>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</si>
  <si>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</si>
  <si>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</si>
  <si>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</si>
  <si>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</si>
  <si>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</si>
  <si>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</si>
  <si>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</si>
  <si>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</si>
  <si>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</si>
  <si>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</si>
  <si>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</si>
  <si>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</si>
  <si>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</si>
  <si>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</si>
  <si>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</si>
  <si>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</si>
  <si>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</si>
  <si>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</si>
  <si>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</si>
  <si>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</si>
  <si>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</si>
  <si>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</si>
  <si>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</si>
  <si>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</si>
  <si>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</si>
  <si>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</si>
  <si>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</si>
  <si>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</si>
  <si>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</si>
  <si>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</si>
  <si>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</si>
  <si>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</si>
  <si>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</si>
  <si>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</si>
  <si>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</si>
  <si>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</si>
  <si>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</si>
  <si>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</si>
  <si>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</si>
  <si>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</si>
  <si>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</si>
  <si>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</si>
  <si>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</si>
  <si>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</si>
  <si>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</si>
  <si>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</si>
  <si>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</si>
  <si>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</si>
  <si>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</si>
  <si>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</si>
  <si>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</si>
  <si>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</si>
  <si>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</si>
  <si>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</si>
  <si>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</si>
  <si>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</si>
  <si>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</si>
  <si>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</si>
  <si>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</si>
  <si>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</si>
  <si>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</si>
  <si>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</si>
  <si>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</si>
  <si>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</si>
  <si>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</si>
  <si>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</si>
  <si>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</si>
  <si>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</si>
  <si>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</si>
  <si>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</si>
  <si>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</si>
  <si>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</si>
  <si>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</si>
  <si>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</si>
  <si>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</si>
  <si>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</si>
  <si>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</si>
  <si>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</si>
  <si>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</si>
  <si>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</si>
  <si>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</si>
  <si>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</si>
  <si>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</si>
  <si>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</si>
  <si>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</si>
  <si>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</si>
  <si>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</si>
  <si>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</si>
  <si>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</si>
  <si>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</si>
  <si>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</si>
  <si>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</si>
  <si>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</si>
  <si>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</si>
  <si>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</si>
  <si>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</si>
  <si>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</si>
  <si>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</si>
  <si>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</si>
  <si>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</si>
  <si>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</si>
  <si>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</si>
  <si>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</si>
  <si>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</si>
  <si>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</si>
  <si>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</si>
  <si>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</si>
  <si>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</si>
  <si>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</si>
  <si>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</si>
  <si>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</si>
  <si>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</si>
  <si>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</si>
  <si>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</si>
  <si>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</si>
  <si>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</si>
  <si>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</si>
  <si>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</si>
  <si>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</si>
  <si>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</si>
  <si>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</si>
  <si>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</si>
  <si>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</si>
  <si>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</si>
  <si>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</si>
  <si>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</si>
  <si>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</si>
  <si>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</si>
  <si>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</si>
  <si>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</si>
  <si>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</si>
  <si>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</si>
  <si>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</si>
  <si>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</si>
  <si>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</si>
  <si>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</si>
  <si>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</si>
  <si>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</si>
  <si>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</si>
  <si>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</si>
  <si>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</si>
  <si>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</si>
  <si>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</si>
  <si>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</si>
  <si>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</si>
  <si>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</si>
  <si>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</si>
  <si>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</si>
  <si>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</si>
  <si>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</si>
  <si>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</si>
  <si>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</si>
  <si>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</si>
  <si>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</si>
  <si>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</si>
  <si>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</si>
  <si>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</si>
  <si>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</si>
  <si>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</si>
  <si>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</si>
  <si>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</si>
  <si>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</si>
  <si>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</si>
  <si>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</si>
  <si>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</si>
  <si>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</si>
  <si>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</si>
  <si>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</si>
  <si>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</si>
  <si>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</si>
  <si>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</si>
  <si>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</si>
  <si>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</si>
  <si>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</si>
  <si>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</si>
  <si>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</si>
  <si>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</si>
  <si>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</si>
  <si>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</si>
  <si>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</si>
  <si>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</si>
  <si>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</si>
  <si>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</si>
  <si>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</si>
  <si>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</si>
  <si>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</si>
  <si>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</si>
  <si>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</si>
  <si>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</si>
  <si>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</si>
  <si>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</si>
  <si>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Quantidade de Ações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</si>
  <si>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</si>
  <si>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</si>
  <si>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</si>
  <si>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</si>
  <si>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</si>
  <si>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</si>
  <si>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</si>
  <si>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</si>
  <si>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</si>
  <si>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</si>
  <si>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</si>
  <si>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</si>
  <si>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</si>
  <si>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</si>
  <si>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</si>
  <si>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</si>
  <si>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</si>
  <si>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</si>
  <si>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</si>
  <si>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</si>
  <si>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</si>
  <si>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</si>
  <si>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</si>
  <si>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</si>
  <si>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</si>
  <si>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</si>
  <si>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</si>
  <si>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</si>
  <si>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</si>
  <si>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</si>
  <si>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</si>
  <si>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</si>
  <si>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</si>
  <si>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</si>
  <si>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</si>
  <si>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</si>
  <si>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</si>
  <si>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</si>
  <si>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</si>
  <si>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</si>
  <si>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</si>
  <si>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</si>
  <si>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</si>
  <si>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</si>
  <si>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</si>
  <si>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</si>
  <si>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</si>
  <si>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</si>
  <si>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</si>
  <si>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</si>
  <si>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</si>
  <si>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</si>
  <si>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</si>
  <si>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</si>
  <si>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</si>
  <si>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</si>
  <si>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</si>
  <si>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</si>
  <si>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</si>
  <si>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</si>
  <si>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</si>
  <si>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</si>
  <si>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</si>
  <si>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</si>
  <si>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</si>
  <si>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Aumento / (Redução) Líquido(a) de Caixa e Equivalentes de Caixa</t>
  </si>
  <si>
    <t>Caixa e Equivalentes de Caixa no Início do Período</t>
  </si>
  <si>
    <t>Caixa e Equivalentes de Caixa no Fim do Período</t>
  </si>
  <si>
    <t>Resultado Antes das Participações</t>
  </si>
  <si>
    <t>Instrumentos Financeiros - De Coligadas e Controladas em Conjunto</t>
  </si>
  <si>
    <t>Demonstração dos Fluxos de Caixa</t>
  </si>
  <si>
    <t>jun-18</t>
  </si>
  <si>
    <t>dez-17</t>
  </si>
  <si>
    <t>(Nota 9)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</si>
  <si>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</si>
  <si>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</si>
  <si>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</si>
  <si>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</si>
  <si>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</si>
  <si>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</si>
  <si>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</si>
  <si>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Lucros ou Prejuízos Acumulados</t>
  </si>
  <si>
    <t>Demonstração das Mutações do Patrimônio Líquido - Apresentação</t>
  </si>
  <si>
    <t>Reserva Legal</t>
  </si>
  <si>
    <t>Reserva Estatutária</t>
  </si>
  <si>
    <t>Retenção de Lucros - Orçamento de Capital</t>
  </si>
  <si>
    <t>Em</t>
  </si>
  <si>
    <t>Instrumentos Financeiros - VJORA - De Coligadas e Controladas em Conjunto</t>
  </si>
  <si>
    <t>Ajuste ao Valor de Mercado de Instrumentos Financeiros - VJORA - De Investidas</t>
  </si>
  <si>
    <t>Outros Ajustes de Avaliação Patrimonial - Reflexos</t>
  </si>
  <si>
    <t>Ajustes de Exercícios Anteriores</t>
  </si>
  <si>
    <t>Despesas de Provisões para Contingências Trabalhistas</t>
  </si>
  <si>
    <t>Receitas Financeiras</t>
  </si>
  <si>
    <t>Demonstração do Resultado Abrangente</t>
  </si>
  <si>
    <t>Resultado de Investimentos em Participações Societárias</t>
  </si>
  <si>
    <t>Obrigações de Instrumentos Financeiros</t>
  </si>
  <si>
    <t>Outras Obrigações</t>
  </si>
  <si>
    <t>Aumento/(Redução) de Obrigações de Instrumentos Financeiros</t>
  </si>
  <si>
    <t>Despesas de Provisão</t>
  </si>
  <si>
    <t>Despesa de Provisão para Obrigações Societárias</t>
  </si>
  <si>
    <t>Resultado de Transações Patrimoniais entre Sócios</t>
  </si>
  <si>
    <t>Lucros Acumulados</t>
  </si>
  <si>
    <t>1T19</t>
  </si>
  <si>
    <t>Dividendos Adicionais Propostos</t>
  </si>
  <si>
    <t>Resultado Líquido do Período</t>
  </si>
  <si>
    <t>Lucro Líquido por Ação (em R$)</t>
  </si>
  <si>
    <t>(Nota 3)</t>
  </si>
  <si>
    <t>(Nota 4.d)</t>
  </si>
  <si>
    <t>(Nota 8)</t>
  </si>
  <si>
    <t>(Nota 12)</t>
  </si>
  <si>
    <t>(Nota 4.b)</t>
  </si>
  <si>
    <t>Demonstração das Mutações do Patrimônio Líquido</t>
  </si>
  <si>
    <t>Aumento/(Redução) de Obrigações com Coligadas e Controladas em Conjunto</t>
  </si>
  <si>
    <t>Aumento/(Redução) de Provisões</t>
  </si>
  <si>
    <t>(Notas 4.a; 4.d)</t>
  </si>
  <si>
    <r>
      <t xml:space="preserve">Despesa de Provisão para </t>
    </r>
    <r>
      <rPr>
        <i/>
        <sz val="9"/>
        <color rgb="FF005CA9"/>
        <rFont val="Futura Lt BT"/>
        <family val="2"/>
      </rPr>
      <t>Impairment</t>
    </r>
    <r>
      <rPr>
        <sz val="9"/>
        <color rgb="FF005CA9"/>
        <rFont val="Futura Lt BT"/>
        <family val="2"/>
      </rPr>
      <t xml:space="preserve"> de Instrumento Financeiro</t>
    </r>
  </si>
  <si>
    <t>(Nota 10)</t>
  </si>
  <si>
    <t>(Nota 13)</t>
  </si>
  <si>
    <t>(Nota 9.c)</t>
  </si>
  <si>
    <t>(Nota 7)</t>
  </si>
  <si>
    <t>(Nota 8.c)</t>
  </si>
  <si>
    <t>Ativo Fiscal Diferido</t>
  </si>
  <si>
    <t>(Nota 9.b)</t>
  </si>
  <si>
    <t>1T20</t>
  </si>
  <si>
    <t>Reversão de Provisão</t>
  </si>
  <si>
    <t>Demonstração do Resultado</t>
  </si>
  <si>
    <t>Resultado Abrangente do Período</t>
  </si>
  <si>
    <t>Ajustes ao Resultado</t>
  </si>
  <si>
    <t>31 de dezembro de 2018</t>
  </si>
  <si>
    <t>31 de março de 2019</t>
  </si>
  <si>
    <t>31 de dezembro de 2019</t>
  </si>
  <si>
    <t>31 de março de 2020</t>
  </si>
  <si>
    <t>Demonstração do Valor Adicionado</t>
  </si>
  <si>
    <t>1.</t>
  </si>
  <si>
    <t>Receitas</t>
  </si>
  <si>
    <t>2.</t>
  </si>
  <si>
    <t>Insumos Adquiridos de Terceiros</t>
  </si>
  <si>
    <t>Provisão para Redução ao Valor Recuperável de Ativos</t>
  </si>
  <si>
    <t>Convênio com a Controladora</t>
  </si>
  <si>
    <t>Serviços Técnicos Especializados</t>
  </si>
  <si>
    <t>Provisão para Obrigações Societárias</t>
  </si>
  <si>
    <t>Reversão de Provisão para Obrigações Societárias</t>
  </si>
  <si>
    <t>3.</t>
  </si>
  <si>
    <t>Valor Adicionado Bruto (1 - 2)</t>
  </si>
  <si>
    <t>4.</t>
  </si>
  <si>
    <t>Amortização de Ativos Intangíveis</t>
  </si>
  <si>
    <t>5.</t>
  </si>
  <si>
    <t>Valor Adicionado Líquido Produzido pela Entidade</t>
  </si>
  <si>
    <t>6.</t>
  </si>
  <si>
    <t>Valor Adicionado Recebido em Transferência</t>
  </si>
  <si>
    <t>Resultado de Equivalência Patrimonial</t>
  </si>
  <si>
    <t>7.</t>
  </si>
  <si>
    <t>Valor Adicionado Total a Distribuir (5 + 6)</t>
  </si>
  <si>
    <t>8.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</si>
  <si>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</si>
  <si>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</si>
  <si>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</si>
  <si>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</si>
  <si>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</si>
  <si>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</si>
  <si>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</si>
  <si>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</si>
  <si>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</si>
  <si>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</si>
  <si>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Remuneração de Capital Próprio</t>
  </si>
  <si>
    <t>Lucros Retidos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</si>
</sst>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69" formatCode="_(* #,##0,_);_(* \(#,##0,\);_(* &quot;-&quot;_);_(@_)"/>
    <numFmt numFmtId="170" formatCode="&quot;31 de &quot;mmmm&quot; de &quot;yyyy"/>
    <numFmt numFmtId="171" formatCode="&quot;30 de &quot;mmmm&quot; de &quot;yyyy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sz val="9"/>
      <color theme="1"/>
      <name val="Futura Lt BT"/>
      <family val="2"/>
    </font>
    <font>
      <b/>
      <shadow/>
      <sz val="9"/>
      <name val="Futura Lt BT"/>
      <family val="2"/>
    </font>
    <font>
      <b/>
      <sz val="9"/>
      <color rgb="FFFF0000"/>
      <name val="Futura Lt BT"/>
      <family val="2"/>
    </font>
    <font>
      <sz val="9"/>
      <color rgb="FF1F4E78"/>
      <name val="Futura Lt BT"/>
      <family val="2"/>
    </font>
    <font>
      <b/>
      <i/>
      <shadow/>
      <sz val="9"/>
      <color rgb="FF005CA9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</fonts>
  <fills count="6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theme="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theme="0"/>
      </right>
      <top style="thin">
        <color rgb="FFFFC000"/>
      </top>
      <bottom style="thin">
        <color rgb="FFFFC0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</borders>
  <cellStyleXfs count="902">
    <xf numFmtId="0" fontId="0" fillId="0" borderId="0"/>
    <xf numFmtId="0" fontId="28" fillId="0" borderId="0" applyNumberFormat="0" applyFont="0" applyBorder="0" applyAlignment="0"/>
    <xf numFmtId="43" fontId="20" fillId="0" borderId="0" applyFont="0" applyFill="0" applyBorder="0" applyAlignment="0" applyProtection="0"/>
    <xf numFmtId="0" fontId="20" fillId="0" borderId="0"/>
    <xf numFmtId="166" fontId="5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60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60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59" fillId="23" borderId="0" applyNumberFormat="0" applyBorder="0" applyAlignment="0" applyProtection="0"/>
    <xf numFmtId="0" fontId="59" fillId="29" borderId="0" applyNumberFormat="0" applyBorder="0" applyAlignment="0" applyProtection="0"/>
    <xf numFmtId="0" fontId="60" fillId="24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60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60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1" fillId="36" borderId="38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2" fillId="37" borderId="39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5" fillId="33" borderId="38" applyNumberFormat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20" fillId="0" borderId="0"/>
    <xf numFmtId="0" fontId="13" fillId="0" borderId="0"/>
    <xf numFmtId="0" fontId="13" fillId="0" borderId="0"/>
    <xf numFmtId="0" fontId="80" fillId="0" borderId="0"/>
    <xf numFmtId="0" fontId="28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26" fillId="32" borderId="38" applyNumberFormat="0" applyFon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0" fontId="68" fillId="36" borderId="41" applyNumberFormat="0" applyAlignment="0" applyProtection="0"/>
    <xf numFmtId="4" fontId="26" fillId="48" borderId="38" applyNumberFormat="0" applyProtection="0">
      <alignment vertical="center"/>
    </xf>
    <xf numFmtId="4" fontId="26" fillId="48" borderId="38" applyNumberFormat="0" applyProtection="0">
      <alignment vertical="center"/>
    </xf>
    <xf numFmtId="4" fontId="26" fillId="48" borderId="38" applyNumberFormat="0" applyProtection="0">
      <alignment vertical="center"/>
    </xf>
    <xf numFmtId="4" fontId="26" fillId="48" borderId="38" applyNumberFormat="0" applyProtection="0">
      <alignment vertical="center"/>
    </xf>
    <xf numFmtId="4" fontId="26" fillId="48" borderId="38" applyNumberFormat="0" applyProtection="0">
      <alignment vertical="center"/>
    </xf>
    <xf numFmtId="4" fontId="26" fillId="48" borderId="38" applyNumberFormat="0" applyProtection="0">
      <alignment vertical="center"/>
    </xf>
    <xf numFmtId="4" fontId="69" fillId="50" borderId="38" applyNumberFormat="0" applyProtection="0">
      <alignment vertical="center"/>
    </xf>
    <xf numFmtId="4" fontId="26" fillId="50" borderId="38" applyNumberFormat="0" applyProtection="0">
      <alignment horizontal="left" vertical="center" indent="1"/>
    </xf>
    <xf numFmtId="4" fontId="26" fillId="50" borderId="38" applyNumberFormat="0" applyProtection="0">
      <alignment horizontal="left" vertical="center" indent="1"/>
    </xf>
    <xf numFmtId="4" fontId="26" fillId="50" borderId="38" applyNumberFormat="0" applyProtection="0">
      <alignment horizontal="left" vertical="center" indent="1"/>
    </xf>
    <xf numFmtId="4" fontId="26" fillId="50" borderId="38" applyNumberFormat="0" applyProtection="0">
      <alignment horizontal="left" vertical="center" indent="1"/>
    </xf>
    <xf numFmtId="4" fontId="26" fillId="50" borderId="38" applyNumberFormat="0" applyProtection="0">
      <alignment horizontal="left" vertical="center" indent="1"/>
    </xf>
    <xf numFmtId="4" fontId="26" fillId="50" borderId="38" applyNumberFormat="0" applyProtection="0">
      <alignment horizontal="left" vertical="center" indent="1"/>
    </xf>
    <xf numFmtId="0" fontId="70" fillId="48" borderId="42" applyNumberFormat="0" applyProtection="0">
      <alignment horizontal="left" vertical="top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4" borderId="38" applyNumberFormat="0" applyProtection="0">
      <alignment horizontal="right" vertical="center"/>
    </xf>
    <xf numFmtId="4" fontId="26" fillId="14" borderId="38" applyNumberFormat="0" applyProtection="0">
      <alignment horizontal="right" vertical="center"/>
    </xf>
    <xf numFmtId="4" fontId="26" fillId="14" borderId="38" applyNumberFormat="0" applyProtection="0">
      <alignment horizontal="right" vertical="center"/>
    </xf>
    <xf numFmtId="4" fontId="26" fillId="14" borderId="38" applyNumberFormat="0" applyProtection="0">
      <alignment horizontal="right" vertical="center"/>
    </xf>
    <xf numFmtId="4" fontId="26" fillId="14" borderId="38" applyNumberFormat="0" applyProtection="0">
      <alignment horizontal="right" vertical="center"/>
    </xf>
    <xf numFmtId="4" fontId="26" fillId="14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51" borderId="38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42" borderId="43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19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6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44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52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16" borderId="38" applyNumberFormat="0" applyProtection="0">
      <alignment horizontal="right" vertical="center"/>
    </xf>
    <xf numFmtId="4" fontId="26" fillId="53" borderId="43" applyNumberFormat="0" applyProtection="0">
      <alignment horizontal="left" vertical="center" indent="1"/>
    </xf>
    <xf numFmtId="4" fontId="26" fillId="53" borderId="43" applyNumberFormat="0" applyProtection="0">
      <alignment horizontal="left" vertical="center" indent="1"/>
    </xf>
    <xf numFmtId="4" fontId="26" fillId="53" borderId="43" applyNumberFormat="0" applyProtection="0">
      <alignment horizontal="left" vertical="center" indent="1"/>
    </xf>
    <xf numFmtId="4" fontId="26" fillId="53" borderId="43" applyNumberFormat="0" applyProtection="0">
      <alignment horizontal="left" vertical="center" indent="1"/>
    </xf>
    <xf numFmtId="4" fontId="26" fillId="53" borderId="43" applyNumberFormat="0" applyProtection="0">
      <alignment horizontal="left" vertical="center" indent="1"/>
    </xf>
    <xf numFmtId="4" fontId="26" fillId="53" borderId="43" applyNumberFormat="0" applyProtection="0">
      <alignment horizontal="left" vertical="center" indent="1"/>
    </xf>
    <xf numFmtId="4" fontId="20" fillId="54" borderId="43" applyNumberFormat="0" applyProtection="0">
      <alignment horizontal="left" vertical="center" indent="1"/>
    </xf>
    <xf numFmtId="4" fontId="20" fillId="54" borderId="43" applyNumberFormat="0" applyProtection="0">
      <alignment horizontal="left" vertical="center" indent="1"/>
    </xf>
    <xf numFmtId="4" fontId="26" fillId="55" borderId="38" applyNumberFormat="0" applyProtection="0">
      <alignment horizontal="right" vertical="center"/>
    </xf>
    <xf numFmtId="4" fontId="26" fillId="55" borderId="38" applyNumberFormat="0" applyProtection="0">
      <alignment horizontal="right" vertical="center"/>
    </xf>
    <xf numFmtId="4" fontId="26" fillId="55" borderId="38" applyNumberFormat="0" applyProtection="0">
      <alignment horizontal="right" vertical="center"/>
    </xf>
    <xf numFmtId="4" fontId="26" fillId="55" borderId="38" applyNumberFormat="0" applyProtection="0">
      <alignment horizontal="right" vertical="center"/>
    </xf>
    <xf numFmtId="4" fontId="26" fillId="55" borderId="38" applyNumberFormat="0" applyProtection="0">
      <alignment horizontal="right" vertical="center"/>
    </xf>
    <xf numFmtId="4" fontId="26" fillId="55" borderId="38" applyNumberFormat="0" applyProtection="0">
      <alignment horizontal="right" vertical="center"/>
    </xf>
    <xf numFmtId="4" fontId="26" fillId="56" borderId="43" applyNumberFormat="0" applyProtection="0">
      <alignment horizontal="left" vertical="center" indent="1"/>
    </xf>
    <xf numFmtId="4" fontId="26" fillId="56" borderId="43" applyNumberFormat="0" applyProtection="0">
      <alignment horizontal="left" vertical="center" indent="1"/>
    </xf>
    <xf numFmtId="4" fontId="26" fillId="56" borderId="43" applyNumberFormat="0" applyProtection="0">
      <alignment horizontal="left" vertical="center" indent="1"/>
    </xf>
    <xf numFmtId="4" fontId="26" fillId="56" borderId="43" applyNumberFormat="0" applyProtection="0">
      <alignment horizontal="left" vertical="center" indent="1"/>
    </xf>
    <xf numFmtId="4" fontId="26" fillId="56" borderId="43" applyNumberFormat="0" applyProtection="0">
      <alignment horizontal="left" vertical="center" indent="1"/>
    </xf>
    <xf numFmtId="4" fontId="26" fillId="56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4" fontId="26" fillId="55" borderId="43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35" borderId="38" applyNumberFormat="0" applyProtection="0">
      <alignment horizontal="left" vertical="center" indent="1"/>
    </xf>
    <xf numFmtId="0" fontId="26" fillId="54" borderId="42" applyNumberFormat="0" applyProtection="0">
      <alignment horizontal="left" vertical="top" indent="1"/>
    </xf>
    <xf numFmtId="0" fontId="26" fillId="54" borderId="42" applyNumberFormat="0" applyProtection="0">
      <alignment horizontal="left" vertical="top" indent="1"/>
    </xf>
    <xf numFmtId="0" fontId="26" fillId="54" borderId="42" applyNumberFormat="0" applyProtection="0">
      <alignment horizontal="left" vertical="top" indent="1"/>
    </xf>
    <xf numFmtId="0" fontId="26" fillId="54" borderId="42" applyNumberFormat="0" applyProtection="0">
      <alignment horizontal="left" vertical="top" indent="1"/>
    </xf>
    <xf numFmtId="0" fontId="26" fillId="54" borderId="42" applyNumberFormat="0" applyProtection="0">
      <alignment horizontal="left" vertical="top" indent="1"/>
    </xf>
    <xf numFmtId="0" fontId="26" fillId="54" borderId="42" applyNumberFormat="0" applyProtection="0">
      <alignment horizontal="left" vertical="top" indent="1"/>
    </xf>
    <xf numFmtId="0" fontId="26" fillId="57" borderId="38" applyNumberFormat="0" applyProtection="0">
      <alignment horizontal="left" vertical="center" indent="1"/>
    </xf>
    <xf numFmtId="0" fontId="26" fillId="57" borderId="38" applyNumberFormat="0" applyProtection="0">
      <alignment horizontal="left" vertical="center" indent="1"/>
    </xf>
    <xf numFmtId="0" fontId="26" fillId="57" borderId="38" applyNumberFormat="0" applyProtection="0">
      <alignment horizontal="left" vertical="center" indent="1"/>
    </xf>
    <xf numFmtId="0" fontId="26" fillId="57" borderId="38" applyNumberFormat="0" applyProtection="0">
      <alignment horizontal="left" vertical="center" indent="1"/>
    </xf>
    <xf numFmtId="0" fontId="26" fillId="57" borderId="38" applyNumberFormat="0" applyProtection="0">
      <alignment horizontal="left" vertical="center" indent="1"/>
    </xf>
    <xf numFmtId="0" fontId="26" fillId="57" borderId="38" applyNumberFormat="0" applyProtection="0">
      <alignment horizontal="left" vertical="center" indent="1"/>
    </xf>
    <xf numFmtId="0" fontId="26" fillId="55" borderId="42" applyNumberFormat="0" applyProtection="0">
      <alignment horizontal="left" vertical="top" indent="1"/>
    </xf>
    <xf numFmtId="0" fontId="26" fillId="55" borderId="42" applyNumberFormat="0" applyProtection="0">
      <alignment horizontal="left" vertical="top" indent="1"/>
    </xf>
    <xf numFmtId="0" fontId="26" fillId="55" borderId="42" applyNumberFormat="0" applyProtection="0">
      <alignment horizontal="left" vertical="top" indent="1"/>
    </xf>
    <xf numFmtId="0" fontId="26" fillId="55" borderId="42" applyNumberFormat="0" applyProtection="0">
      <alignment horizontal="left" vertical="top" indent="1"/>
    </xf>
    <xf numFmtId="0" fontId="26" fillId="55" borderId="42" applyNumberFormat="0" applyProtection="0">
      <alignment horizontal="left" vertical="top" indent="1"/>
    </xf>
    <xf numFmtId="0" fontId="26" fillId="55" borderId="42" applyNumberFormat="0" applyProtection="0">
      <alignment horizontal="left" vertical="top" indent="1"/>
    </xf>
    <xf numFmtId="0" fontId="26" fillId="15" borderId="38" applyNumberFormat="0" applyProtection="0">
      <alignment horizontal="left" vertical="center" indent="1"/>
    </xf>
    <xf numFmtId="0" fontId="26" fillId="15" borderId="38" applyNumberFormat="0" applyProtection="0">
      <alignment horizontal="left" vertical="center" indent="1"/>
    </xf>
    <xf numFmtId="0" fontId="26" fillId="15" borderId="38" applyNumberFormat="0" applyProtection="0">
      <alignment horizontal="left" vertical="center" indent="1"/>
    </xf>
    <xf numFmtId="0" fontId="26" fillId="15" borderId="38" applyNumberFormat="0" applyProtection="0">
      <alignment horizontal="left" vertical="center" indent="1"/>
    </xf>
    <xf numFmtId="0" fontId="26" fillId="15" borderId="38" applyNumberFormat="0" applyProtection="0">
      <alignment horizontal="left" vertical="center" indent="1"/>
    </xf>
    <xf numFmtId="0" fontId="26" fillId="15" borderId="38" applyNumberFormat="0" applyProtection="0">
      <alignment horizontal="left" vertical="center" indent="1"/>
    </xf>
    <xf numFmtId="0" fontId="26" fillId="15" borderId="42" applyNumberFormat="0" applyProtection="0">
      <alignment horizontal="left" vertical="top" indent="1"/>
    </xf>
    <xf numFmtId="0" fontId="26" fillId="15" borderId="42" applyNumberFormat="0" applyProtection="0">
      <alignment horizontal="left" vertical="top" indent="1"/>
    </xf>
    <xf numFmtId="0" fontId="26" fillId="15" borderId="42" applyNumberFormat="0" applyProtection="0">
      <alignment horizontal="left" vertical="top" indent="1"/>
    </xf>
    <xf numFmtId="0" fontId="26" fillId="15" borderId="42" applyNumberFormat="0" applyProtection="0">
      <alignment horizontal="left" vertical="top" indent="1"/>
    </xf>
    <xf numFmtId="0" fontId="26" fillId="15" borderId="42" applyNumberFormat="0" applyProtection="0">
      <alignment horizontal="left" vertical="top" indent="1"/>
    </xf>
    <xf numFmtId="0" fontId="26" fillId="15" borderId="42" applyNumberFormat="0" applyProtection="0">
      <alignment horizontal="left" vertical="top" indent="1"/>
    </xf>
    <xf numFmtId="0" fontId="26" fillId="56" borderId="38" applyNumberFormat="0" applyProtection="0">
      <alignment horizontal="left" vertical="center" indent="1"/>
    </xf>
    <xf numFmtId="0" fontId="26" fillId="56" borderId="38" applyNumberFormat="0" applyProtection="0">
      <alignment horizontal="left" vertical="center" indent="1"/>
    </xf>
    <xf numFmtId="0" fontId="26" fillId="56" borderId="38" applyNumberFormat="0" applyProtection="0">
      <alignment horizontal="left" vertical="center" indent="1"/>
    </xf>
    <xf numFmtId="0" fontId="26" fillId="56" borderId="38" applyNumberFormat="0" applyProtection="0">
      <alignment horizontal="left" vertical="center" indent="1"/>
    </xf>
    <xf numFmtId="0" fontId="26" fillId="56" borderId="38" applyNumberFormat="0" applyProtection="0">
      <alignment horizontal="left" vertical="center" indent="1"/>
    </xf>
    <xf numFmtId="0" fontId="26" fillId="56" borderId="38" applyNumberFormat="0" applyProtection="0">
      <alignment horizontal="left" vertical="center" indent="1"/>
    </xf>
    <xf numFmtId="0" fontId="26" fillId="56" borderId="42" applyNumberFormat="0" applyProtection="0">
      <alignment horizontal="left" vertical="top" indent="1"/>
    </xf>
    <xf numFmtId="0" fontId="26" fillId="56" borderId="42" applyNumberFormat="0" applyProtection="0">
      <alignment horizontal="left" vertical="top" indent="1"/>
    </xf>
    <xf numFmtId="0" fontId="26" fillId="56" borderId="42" applyNumberFormat="0" applyProtection="0">
      <alignment horizontal="left" vertical="top" indent="1"/>
    </xf>
    <xf numFmtId="0" fontId="26" fillId="56" borderId="42" applyNumberFormat="0" applyProtection="0">
      <alignment horizontal="left" vertical="top" indent="1"/>
    </xf>
    <xf numFmtId="0" fontId="26" fillId="56" borderId="42" applyNumberFormat="0" applyProtection="0">
      <alignment horizontal="left" vertical="top" indent="1"/>
    </xf>
    <xf numFmtId="0" fontId="26" fillId="56" borderId="42" applyNumberFormat="0" applyProtection="0">
      <alignment horizontal="left" vertical="top" indent="1"/>
    </xf>
    <xf numFmtId="0" fontId="26" fillId="58" borderId="44" applyNumberFormat="0">
      <protection locked="0"/>
    </xf>
    <xf numFmtId="0" fontId="26" fillId="58" borderId="44" applyNumberFormat="0">
      <protection locked="0"/>
    </xf>
    <xf numFmtId="0" fontId="26" fillId="58" borderId="44" applyNumberFormat="0">
      <protection locked="0"/>
    </xf>
    <xf numFmtId="0" fontId="26" fillId="58" borderId="44" applyNumberFormat="0">
      <protection locked="0"/>
    </xf>
    <xf numFmtId="0" fontId="26" fillId="58" borderId="44" applyNumberFormat="0">
      <protection locked="0"/>
    </xf>
    <xf numFmtId="0" fontId="26" fillId="58" borderId="44" applyNumberFormat="0">
      <protection locked="0"/>
    </xf>
    <xf numFmtId="0" fontId="71" fillId="54" borderId="45" applyBorder="0"/>
    <xf numFmtId="4" fontId="72" fillId="49" borderId="42" applyNumberFormat="0" applyProtection="0">
      <alignment vertical="center"/>
    </xf>
    <xf numFmtId="4" fontId="69" fillId="59" borderId="11" applyNumberFormat="0" applyProtection="0">
      <alignment vertical="center"/>
    </xf>
    <xf numFmtId="4" fontId="72" fillId="35" borderId="42" applyNumberFormat="0" applyProtection="0">
      <alignment horizontal="left" vertical="center" indent="1"/>
    </xf>
    <xf numFmtId="0" fontId="72" fillId="49" borderId="42" applyNumberFormat="0" applyProtection="0">
      <alignment horizontal="left" vertical="top" indent="1"/>
    </xf>
    <xf numFmtId="4" fontId="26" fillId="0" borderId="38" applyNumberFormat="0" applyProtection="0">
      <alignment horizontal="right" vertical="center"/>
    </xf>
    <xf numFmtId="4" fontId="26" fillId="0" borderId="38" applyNumberFormat="0" applyProtection="0">
      <alignment horizontal="right" vertical="center"/>
    </xf>
    <xf numFmtId="4" fontId="26" fillId="0" borderId="38" applyNumberFormat="0" applyProtection="0">
      <alignment horizontal="right" vertical="center"/>
    </xf>
    <xf numFmtId="4" fontId="26" fillId="0" borderId="38" applyNumberFormat="0" applyProtection="0">
      <alignment horizontal="right" vertical="center"/>
    </xf>
    <xf numFmtId="4" fontId="26" fillId="0" borderId="38" applyNumberFormat="0" applyProtection="0">
      <alignment horizontal="right" vertical="center"/>
    </xf>
    <xf numFmtId="4" fontId="26" fillId="0" borderId="38" applyNumberFormat="0" applyProtection="0">
      <alignment horizontal="right" vertical="center"/>
    </xf>
    <xf numFmtId="4" fontId="69" fillId="60" borderId="38" applyNumberFormat="0" applyProtection="0">
      <alignment horizontal="right" vertical="center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4" fontId="26" fillId="18" borderId="38" applyNumberFormat="0" applyProtection="0">
      <alignment horizontal="left" vertical="center" indent="1"/>
    </xf>
    <xf numFmtId="0" fontId="72" fillId="55" borderId="42" applyNumberFormat="0" applyProtection="0">
      <alignment horizontal="left" vertical="top" indent="1"/>
    </xf>
    <xf numFmtId="4" fontId="73" fillId="61" borderId="43" applyNumberFormat="0" applyProtection="0">
      <alignment horizontal="left" vertical="center" indent="1"/>
    </xf>
    <xf numFmtId="0" fontId="26" fillId="62" borderId="11"/>
    <xf numFmtId="0" fontId="26" fillId="62" borderId="11"/>
    <xf numFmtId="0" fontId="26" fillId="62" borderId="11"/>
    <xf numFmtId="0" fontId="26" fillId="62" borderId="11"/>
    <xf numFmtId="0" fontId="26" fillId="62" borderId="11"/>
    <xf numFmtId="0" fontId="26" fillId="62" borderId="11"/>
    <xf numFmtId="4" fontId="74" fillId="58" borderId="38" applyNumberFormat="0" applyProtection="0">
      <alignment horizontal="right" vertical="center"/>
    </xf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8" fillId="0" borderId="47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64" fillId="0" borderId="49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05">
    <xf numFmtId="0" fontId="0" fillId="0" borderId="0" xfId="0"/>
    <xf numFmtId="0" fontId="23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29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164" fontId="29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right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9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31" fillId="3" borderId="0" xfId="0" applyFont="1" applyFill="1" applyBorder="1" applyAlignment="1">
      <alignment wrapText="1"/>
    </xf>
    <xf numFmtId="0" fontId="30" fillId="2" borderId="7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wrapText="1"/>
    </xf>
    <xf numFmtId="164" fontId="31" fillId="3" borderId="4" xfId="0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64" fontId="30" fillId="2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21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11" xfId="0" applyFont="1" applyBorder="1"/>
    <xf numFmtId="0" fontId="23" fillId="0" borderId="11" xfId="0" applyFont="1" applyBorder="1" applyAlignment="1">
      <alignment horizontal="left" vertical="center"/>
    </xf>
    <xf numFmtId="0" fontId="33" fillId="4" borderId="11" xfId="0" applyFont="1" applyFill="1" applyBorder="1"/>
    <xf numFmtId="0" fontId="33" fillId="4" borderId="11" xfId="0" applyFont="1" applyFill="1" applyBorder="1" applyAlignment="1">
      <alignment horizontal="center"/>
    </xf>
    <xf numFmtId="43" fontId="33" fillId="4" borderId="11" xfId="2" applyFont="1" applyFill="1" applyBorder="1" applyAlignment="1">
      <alignment horizontal="center"/>
    </xf>
    <xf numFmtId="43" fontId="23" fillId="0" borderId="0" xfId="2" applyFont="1" applyAlignment="1">
      <alignment horizontal="right"/>
    </xf>
    <xf numFmtId="164" fontId="32" fillId="8" borderId="4" xfId="0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34" fillId="0" borderId="0" xfId="0" applyFont="1"/>
    <xf numFmtId="0" fontId="36" fillId="0" borderId="0" xfId="0" applyFont="1"/>
    <xf numFmtId="0" fontId="36" fillId="5" borderId="0" xfId="0" applyFont="1" applyFill="1" applyBorder="1" applyAlignment="1">
      <alignment wrapText="1"/>
    </xf>
    <xf numFmtId="164" fontId="35" fillId="7" borderId="6" xfId="0" applyNumberFormat="1" applyFont="1" applyFill="1" applyBorder="1" applyAlignment="1">
      <alignment horizontal="right" wrapText="1"/>
    </xf>
    <xf numFmtId="164" fontId="36" fillId="5" borderId="4" xfId="0" applyNumberFormat="1" applyFont="1" applyFill="1" applyBorder="1" applyAlignment="1">
      <alignment horizontal="right" wrapText="1"/>
    </xf>
    <xf numFmtId="0" fontId="35" fillId="7" borderId="10" xfId="0" applyFont="1" applyFill="1" applyBorder="1" applyAlignment="1">
      <alignment horizontal="center"/>
    </xf>
    <xf numFmtId="0" fontId="35" fillId="7" borderId="10" xfId="0" applyFont="1" applyFill="1" applyBorder="1" applyAlignment="1">
      <alignment horizontal="center" wrapText="1"/>
    </xf>
    <xf numFmtId="3" fontId="36" fillId="5" borderId="4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21" fontId="37" fillId="0" borderId="0" xfId="0" applyNumberFormat="1" applyFont="1" applyAlignment="1">
      <alignment vertical="center"/>
    </xf>
    <xf numFmtId="4" fontId="37" fillId="0" borderId="0" xfId="0" applyNumberFormat="1" applyFont="1"/>
    <xf numFmtId="21" fontId="27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39" fillId="6" borderId="6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left" vertical="center"/>
    </xf>
    <xf numFmtId="1" fontId="40" fillId="8" borderId="0" xfId="0" applyNumberFormat="1" applyFont="1" applyFill="1" applyAlignment="1">
      <alignment horizontal="left" vertical="center"/>
    </xf>
    <xf numFmtId="0" fontId="20" fillId="8" borderId="0" xfId="0" applyFont="1" applyFill="1" applyAlignment="1">
      <alignment horizontal="center"/>
    </xf>
    <xf numFmtId="0" fontId="41" fillId="8" borderId="0" xfId="0" applyFont="1" applyFill="1"/>
    <xf numFmtId="1" fontId="42" fillId="8" borderId="0" xfId="0" applyNumberFormat="1" applyFont="1" applyFill="1" applyAlignment="1">
      <alignment vertical="center"/>
    </xf>
    <xf numFmtId="0" fontId="20" fillId="8" borderId="0" xfId="0" applyFont="1" applyFill="1"/>
    <xf numFmtId="4" fontId="41" fillId="8" borderId="0" xfId="0" applyNumberFormat="1" applyFont="1" applyFill="1" applyBorder="1"/>
    <xf numFmtId="4" fontId="20" fillId="8" borderId="0" xfId="0" applyNumberFormat="1" applyFont="1" applyFill="1"/>
    <xf numFmtId="1" fontId="40" fillId="8" borderId="0" xfId="0" applyNumberFormat="1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/>
    </xf>
    <xf numFmtId="0" fontId="41" fillId="8" borderId="0" xfId="0" applyFont="1" applyFill="1" applyBorder="1"/>
    <xf numFmtId="1" fontId="40" fillId="8" borderId="1" xfId="0" applyNumberFormat="1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center"/>
    </xf>
    <xf numFmtId="0" fontId="41" fillId="8" borderId="1" xfId="0" applyFont="1" applyFill="1" applyBorder="1"/>
    <xf numFmtId="43" fontId="20" fillId="0" borderId="0" xfId="2" quotePrefix="1" applyFont="1" applyAlignment="1">
      <alignment horizontal="right"/>
    </xf>
    <xf numFmtId="43" fontId="23" fillId="0" borderId="11" xfId="2" applyFont="1" applyBorder="1" applyAlignment="1"/>
    <xf numFmtId="43" fontId="23" fillId="0" borderId="0" xfId="2" applyFont="1" applyAlignment="1"/>
    <xf numFmtId="43" fontId="43" fillId="0" borderId="0" xfId="2" applyFont="1"/>
    <xf numFmtId="0" fontId="26" fillId="0" borderId="0" xfId="0" applyFont="1"/>
    <xf numFmtId="0" fontId="20" fillId="0" borderId="11" xfId="0" applyFont="1" applyBorder="1"/>
    <xf numFmtId="0" fontId="20" fillId="0" borderId="0" xfId="0" applyFont="1"/>
    <xf numFmtId="0" fontId="20" fillId="8" borderId="11" xfId="0" applyFont="1" applyFill="1" applyBorder="1" applyAlignment="1">
      <alignment horizontal="left" vertical="center"/>
    </xf>
    <xf numFmtId="0" fontId="23" fillId="8" borderId="11" xfId="0" applyFont="1" applyFill="1" applyBorder="1"/>
    <xf numFmtId="43" fontId="23" fillId="8" borderId="11" xfId="2" applyFont="1" applyFill="1" applyBorder="1" applyAlignment="1">
      <alignment horizontal="left"/>
    </xf>
    <xf numFmtId="43" fontId="23" fillId="8" borderId="11" xfId="2" applyFont="1" applyFill="1" applyBorder="1" applyAlignment="1">
      <alignment horizontal="right"/>
    </xf>
    <xf numFmtId="0" fontId="23" fillId="8" borderId="11" xfId="2" applyNumberFormat="1" applyFont="1" applyFill="1" applyBorder="1" applyAlignment="1">
      <alignment horizontal="right"/>
    </xf>
    <xf numFmtId="0" fontId="47" fillId="8" borderId="0" xfId="0" applyFont="1" applyFill="1" applyAlignment="1"/>
    <xf numFmtId="43" fontId="40" fillId="8" borderId="0" xfId="2" applyFont="1" applyFill="1" applyAlignment="1">
      <alignment horizontal="left" vertical="center"/>
    </xf>
    <xf numFmtId="0" fontId="23" fillId="8" borderId="11" xfId="0" applyFont="1" applyFill="1" applyBorder="1" applyAlignment="1">
      <alignment horizontal="left" vertical="center"/>
    </xf>
    <xf numFmtId="0" fontId="45" fillId="11" borderId="11" xfId="0" applyFont="1" applyFill="1" applyBorder="1"/>
    <xf numFmtId="43" fontId="45" fillId="11" borderId="11" xfId="2" applyFont="1" applyFill="1" applyBorder="1"/>
    <xf numFmtId="0" fontId="47" fillId="8" borderId="11" xfId="0" applyFont="1" applyFill="1" applyBorder="1" applyAlignment="1"/>
    <xf numFmtId="43" fontId="47" fillId="0" borderId="11" xfId="2" applyFont="1" applyBorder="1"/>
    <xf numFmtId="0" fontId="0" fillId="0" borderId="11" xfId="0" applyBorder="1"/>
    <xf numFmtId="0" fontId="46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37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48" fillId="8" borderId="0" xfId="0" applyFont="1" applyFill="1"/>
    <xf numFmtId="21" fontId="37" fillId="8" borderId="0" xfId="0" applyNumberFormat="1" applyFont="1" applyFill="1" applyAlignment="1">
      <alignment vertical="center"/>
    </xf>
    <xf numFmtId="0" fontId="21" fillId="8" borderId="0" xfId="0" applyFont="1" applyFill="1" applyAlignment="1">
      <alignment horizontal="center"/>
    </xf>
    <xf numFmtId="43" fontId="48" fillId="8" borderId="0" xfId="0" applyNumberFormat="1" applyFont="1" applyFill="1"/>
    <xf numFmtId="43" fontId="0" fillId="8" borderId="0" xfId="0" applyNumberFormat="1" applyFill="1"/>
    <xf numFmtId="4" fontId="37" fillId="8" borderId="0" xfId="0" applyNumberFormat="1" applyFont="1" applyFill="1"/>
    <xf numFmtId="43" fontId="21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1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34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35" fillId="7" borderId="6" xfId="2" applyNumberFormat="1" applyFont="1" applyFill="1" applyBorder="1" applyAlignment="1">
      <alignment horizontal="right"/>
    </xf>
    <xf numFmtId="0" fontId="0" fillId="8" borderId="13" xfId="0" applyFill="1" applyBorder="1"/>
    <xf numFmtId="43" fontId="0" fillId="8" borderId="14" xfId="0" applyNumberFormat="1" applyFill="1" applyBorder="1"/>
    <xf numFmtId="43" fontId="0" fillId="8" borderId="15" xfId="0" applyNumberFormat="1" applyFill="1" applyBorder="1"/>
    <xf numFmtId="0" fontId="0" fillId="8" borderId="16" xfId="0" applyFill="1" applyBorder="1"/>
    <xf numFmtId="43" fontId="0" fillId="8" borderId="0" xfId="0" applyNumberFormat="1" applyFill="1" applyBorder="1"/>
    <xf numFmtId="43" fontId="0" fillId="8" borderId="17" xfId="0" applyNumberFormat="1" applyFill="1" applyBorder="1"/>
    <xf numFmtId="0" fontId="0" fillId="8" borderId="0" xfId="0" applyFill="1" applyBorder="1"/>
    <xf numFmtId="0" fontId="0" fillId="8" borderId="17" xfId="0" applyFill="1" applyBorder="1"/>
    <xf numFmtId="0" fontId="0" fillId="8" borderId="18" xfId="0" applyFill="1" applyBorder="1"/>
    <xf numFmtId="43" fontId="0" fillId="8" borderId="1" xfId="0" applyNumberFormat="1" applyFill="1" applyBorder="1"/>
    <xf numFmtId="0" fontId="0" fillId="8" borderId="19" xfId="0" applyFill="1" applyBorder="1"/>
    <xf numFmtId="0" fontId="49" fillId="0" borderId="0" xfId="0" applyFont="1"/>
    <xf numFmtId="43" fontId="23" fillId="8" borderId="11" xfId="2" applyFont="1" applyFill="1" applyBorder="1" applyAlignment="1"/>
    <xf numFmtId="43" fontId="0" fillId="9" borderId="0" xfId="2" applyFont="1" applyFill="1"/>
    <xf numFmtId="0" fontId="44" fillId="8" borderId="0" xfId="0" applyFont="1" applyFill="1"/>
    <xf numFmtId="4" fontId="0" fillId="8" borderId="0" xfId="0" applyNumberFormat="1" applyFill="1" applyBorder="1"/>
    <xf numFmtId="0" fontId="50" fillId="8" borderId="0" xfId="3" applyFont="1" applyFill="1" applyBorder="1"/>
    <xf numFmtId="4" fontId="50" fillId="8" borderId="0" xfId="3" applyNumberFormat="1" applyFont="1" applyFill="1" applyBorder="1"/>
    <xf numFmtId="21" fontId="0" fillId="8" borderId="0" xfId="0" applyNumberFormat="1" applyFill="1"/>
    <xf numFmtId="4" fontId="20" fillId="8" borderId="11" xfId="0" applyNumberFormat="1" applyFont="1" applyFill="1" applyBorder="1"/>
    <xf numFmtId="168" fontId="0" fillId="8" borderId="0" xfId="2" applyNumberFormat="1" applyFont="1" applyFill="1"/>
    <xf numFmtId="0" fontId="37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53" fillId="8" borderId="0" xfId="0" applyFont="1" applyFill="1"/>
    <xf numFmtId="0" fontId="53" fillId="0" borderId="0" xfId="0" applyFont="1"/>
    <xf numFmtId="0" fontId="52" fillId="8" borderId="0" xfId="0" applyFont="1" applyFill="1"/>
    <xf numFmtId="167" fontId="34" fillId="8" borderId="0" xfId="0" applyNumberFormat="1" applyFont="1" applyFill="1"/>
    <xf numFmtId="166" fontId="34" fillId="8" borderId="0" xfId="4" applyFont="1" applyFill="1"/>
    <xf numFmtId="166" fontId="52" fillId="8" borderId="0" xfId="4" applyFont="1" applyFill="1"/>
    <xf numFmtId="167" fontId="52" fillId="8" borderId="0" xfId="0" applyNumberFormat="1" applyFont="1" applyFill="1"/>
    <xf numFmtId="168" fontId="52" fillId="8" borderId="0" xfId="0" applyNumberFormat="1" applyFont="1" applyFill="1"/>
    <xf numFmtId="17" fontId="54" fillId="10" borderId="6" xfId="0" quotePrefix="1" applyNumberFormat="1" applyFont="1" applyFill="1" applyBorder="1" applyAlignment="1">
      <alignment horizontal="center"/>
    </xf>
    <xf numFmtId="167" fontId="36" fillId="5" borderId="0" xfId="4" applyNumberFormat="1" applyFont="1" applyFill="1" applyBorder="1"/>
    <xf numFmtId="0" fontId="41" fillId="0" borderId="0" xfId="0" applyFont="1"/>
    <xf numFmtId="0" fontId="36" fillId="5" borderId="0" xfId="0" applyFont="1" applyFill="1"/>
    <xf numFmtId="164" fontId="39" fillId="6" borderId="4" xfId="0" applyNumberFormat="1" applyFont="1" applyFill="1" applyBorder="1" applyAlignment="1">
      <alignment horizontal="center" wrapText="1"/>
    </xf>
    <xf numFmtId="0" fontId="35" fillId="7" borderId="0" xfId="0" applyFont="1" applyFill="1" applyBorder="1" applyAlignment="1">
      <alignment wrapText="1"/>
    </xf>
    <xf numFmtId="164" fontId="35" fillId="7" borderId="4" xfId="0" applyNumberFormat="1" applyFont="1" applyFill="1" applyBorder="1" applyAlignment="1">
      <alignment horizontal="right" wrapText="1"/>
    </xf>
    <xf numFmtId="4" fontId="55" fillId="0" borderId="0" xfId="0" applyNumberFormat="1" applyFont="1"/>
    <xf numFmtId="4" fontId="0" fillId="12" borderId="11" xfId="0" applyNumberFormat="1" applyFill="1" applyBorder="1"/>
    <xf numFmtId="0" fontId="27" fillId="0" borderId="0" xfId="0" applyFont="1" applyBorder="1" applyAlignment="1">
      <alignment vertical="center"/>
    </xf>
    <xf numFmtId="4" fontId="0" fillId="0" borderId="0" xfId="0" applyNumberFormat="1" applyBorder="1"/>
    <xf numFmtId="0" fontId="27" fillId="8" borderId="0" xfId="0" applyFont="1" applyFill="1" applyAlignment="1">
      <alignment vertical="center"/>
    </xf>
    <xf numFmtId="0" fontId="37" fillId="8" borderId="0" xfId="0" applyFont="1" applyFill="1" applyBorder="1" applyAlignment="1">
      <alignment vertical="center"/>
    </xf>
    <xf numFmtId="43" fontId="56" fillId="8" borderId="0" xfId="6" applyFont="1" applyFill="1"/>
    <xf numFmtId="164" fontId="32" fillId="8" borderId="5" xfId="0" applyNumberFormat="1" applyFont="1" applyFill="1" applyBorder="1" applyAlignment="1">
      <alignment horizontal="right"/>
    </xf>
    <xf numFmtId="0" fontId="57" fillId="0" borderId="0" xfId="0" applyFont="1"/>
    <xf numFmtId="0" fontId="20" fillId="0" borderId="0" xfId="0" applyFont="1" applyAlignment="1">
      <alignment wrapText="1"/>
    </xf>
    <xf numFmtId="43" fontId="47" fillId="8" borderId="11" xfId="2" applyFont="1" applyFill="1" applyBorder="1"/>
    <xf numFmtId="43" fontId="23" fillId="8" borderId="11" xfId="0" applyNumberFormat="1" applyFont="1" applyFill="1" applyBorder="1"/>
    <xf numFmtId="4" fontId="0" fillId="0" borderId="11" xfId="0" applyNumberFormat="1" applyBorder="1"/>
    <xf numFmtId="0" fontId="39" fillId="6" borderId="32" xfId="0" applyFont="1" applyFill="1" applyBorder="1" applyAlignment="1">
      <alignment horizontal="center" wrapText="1"/>
    </xf>
    <xf numFmtId="0" fontId="39" fillId="6" borderId="27" xfId="0" applyFont="1" applyFill="1" applyBorder="1" applyAlignment="1">
      <alignment horizontal="center" wrapText="1"/>
    </xf>
    <xf numFmtId="0" fontId="36" fillId="5" borderId="27" xfId="0" applyFont="1" applyFill="1" applyBorder="1" applyAlignment="1">
      <alignment wrapText="1"/>
    </xf>
    <xf numFmtId="164" fontId="32" fillId="8" borderId="5" xfId="0" applyNumberFormat="1" applyFont="1" applyFill="1" applyBorder="1" applyAlignment="1">
      <alignment horizontal="right"/>
    </xf>
    <xf numFmtId="0" fontId="39" fillId="6" borderId="30" xfId="0" quotePrefix="1" applyFont="1" applyFill="1" applyBorder="1" applyAlignment="1">
      <alignment horizontal="center"/>
    </xf>
    <xf numFmtId="0" fontId="35" fillId="7" borderId="33" xfId="0" applyFont="1" applyFill="1" applyBorder="1" applyAlignment="1">
      <alignment wrapText="1"/>
    </xf>
    <xf numFmtId="0" fontId="35" fillId="7" borderId="33" xfId="0" applyFont="1" applyFill="1" applyBorder="1" applyAlignment="1">
      <alignment horizontal="left" wrapText="1"/>
    </xf>
    <xf numFmtId="41" fontId="36" fillId="5" borderId="4" xfId="0" applyNumberFormat="1" applyFont="1" applyFill="1" applyBorder="1" applyAlignment="1">
      <alignment horizontal="center"/>
    </xf>
    <xf numFmtId="0" fontId="39" fillId="6" borderId="35" xfId="0" applyFont="1" applyFill="1" applyBorder="1" applyAlignment="1">
      <alignment horizontal="center" wrapText="1"/>
    </xf>
    <xf numFmtId="0" fontId="39" fillId="6" borderId="34" xfId="0" applyFont="1" applyFill="1" applyBorder="1" applyAlignment="1">
      <alignment horizontal="center" wrapText="1"/>
    </xf>
    <xf numFmtId="0" fontId="35" fillId="7" borderId="24" xfId="0" applyFont="1" applyFill="1" applyBorder="1" applyAlignment="1">
      <alignment wrapText="1"/>
    </xf>
    <xf numFmtId="164" fontId="35" fillId="7" borderId="36" xfId="0" applyNumberFormat="1" applyFont="1" applyFill="1" applyBorder="1" applyAlignment="1">
      <alignment horizontal="right" wrapText="1"/>
    </xf>
    <xf numFmtId="49" fontId="58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 indent="2"/>
    </xf>
    <xf numFmtId="39" fontId="58" fillId="0" borderId="0" xfId="0" applyNumberFormat="1" applyFont="1" applyAlignment="1">
      <alignment vertical="center"/>
    </xf>
    <xf numFmtId="0" fontId="58" fillId="0" borderId="0" xfId="0" applyFont="1" applyAlignment="1">
      <alignment horizontal="left" vertical="center" indent="3"/>
    </xf>
    <xf numFmtId="0" fontId="58" fillId="0" borderId="0" xfId="0" applyFont="1" applyAlignment="1">
      <alignment horizontal="left" vertical="center" indent="4"/>
    </xf>
    <xf numFmtId="0" fontId="58" fillId="0" borderId="0" xfId="0" applyFont="1" applyAlignment="1">
      <alignment horizontal="left" vertical="center" indent="5"/>
    </xf>
    <xf numFmtId="0" fontId="58" fillId="0" borderId="0" xfId="0" applyFont="1" applyAlignment="1">
      <alignment horizontal="left" vertical="center" indent="6"/>
    </xf>
    <xf numFmtId="0" fontId="58" fillId="0" borderId="0" xfId="0" applyFont="1" applyAlignment="1">
      <alignment horizontal="left" vertical="center" indent="7"/>
    </xf>
    <xf numFmtId="14" fontId="39" fillId="6" borderId="30" xfId="0" quotePrefix="1" applyNumberFormat="1" applyFont="1" applyFill="1" applyBorder="1" applyAlignment="1">
      <alignment horizontal="center" wrapText="1"/>
    </xf>
    <xf numFmtId="0" fontId="83" fillId="0" borderId="0" xfId="0" applyFont="1"/>
    <xf numFmtId="0" fontId="83" fillId="0" borderId="27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Border="1"/>
    <xf numFmtId="0" fontId="85" fillId="0" borderId="0" xfId="0" applyFont="1"/>
    <xf numFmtId="0" fontId="85" fillId="0" borderId="27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5" fillId="0" borderId="27" xfId="0" applyFont="1" applyBorder="1"/>
    <xf numFmtId="37" fontId="85" fillId="0" borderId="27" xfId="0" applyNumberFormat="1" applyFont="1" applyBorder="1"/>
    <xf numFmtId="0" fontId="85" fillId="0" borderId="0" xfId="0" applyFont="1" applyBorder="1"/>
    <xf numFmtId="0" fontId="85" fillId="0" borderId="0" xfId="0" applyFont="1" applyFill="1"/>
    <xf numFmtId="0" fontId="85" fillId="0" borderId="0" xfId="0" applyFont="1" applyFill="1" applyAlignment="1">
      <alignment horizontal="center"/>
    </xf>
    <xf numFmtId="169" fontId="82" fillId="0" borderId="32" xfId="8" applyNumberFormat="1" applyFont="1" applyFill="1" applyBorder="1" applyAlignment="1">
      <alignment horizontal="left" vertical="center"/>
    </xf>
    <xf numFmtId="169" fontId="82" fillId="0" borderId="30" xfId="8" applyNumberFormat="1" applyFont="1" applyFill="1" applyBorder="1" applyAlignment="1">
      <alignment horizontal="center" vertical="center"/>
    </xf>
    <xf numFmtId="169" fontId="82" fillId="0" borderId="28" xfId="8" applyNumberFormat="1" applyFont="1" applyFill="1" applyBorder="1" applyAlignment="1">
      <alignment horizontal="right" vertical="center"/>
    </xf>
    <xf numFmtId="169" fontId="85" fillId="0" borderId="32" xfId="8" applyNumberFormat="1" applyFont="1" applyFill="1" applyBorder="1" applyAlignment="1">
      <alignment horizontal="left" vertical="center"/>
    </xf>
    <xf numFmtId="169" fontId="85" fillId="0" borderId="30" xfId="8" applyNumberFormat="1" applyFont="1" applyFill="1" applyBorder="1" applyAlignment="1">
      <alignment horizontal="center" vertical="center"/>
    </xf>
    <xf numFmtId="169" fontId="85" fillId="0" borderId="32" xfId="8" applyNumberFormat="1" applyFont="1" applyFill="1" applyBorder="1" applyAlignment="1">
      <alignment horizontal="left" vertical="center" indent="1"/>
    </xf>
    <xf numFmtId="169" fontId="85" fillId="0" borderId="25" xfId="8" applyNumberFormat="1" applyFont="1" applyFill="1" applyBorder="1" applyAlignment="1">
      <alignment horizontal="center" vertical="center"/>
    </xf>
    <xf numFmtId="169" fontId="82" fillId="0" borderId="0" xfId="8" applyNumberFormat="1" applyFont="1" applyFill="1" applyBorder="1" applyAlignment="1">
      <alignment horizontal="left" vertical="center"/>
    </xf>
    <xf numFmtId="169" fontId="82" fillId="0" borderId="27" xfId="8" applyNumberFormat="1" applyFont="1" applyFill="1" applyBorder="1" applyAlignment="1">
      <alignment horizontal="center" vertical="center"/>
    </xf>
    <xf numFmtId="169" fontId="85" fillId="0" borderId="0" xfId="8" applyNumberFormat="1" applyFont="1" applyFill="1" applyBorder="1" applyAlignment="1">
      <alignment horizontal="left" vertical="center"/>
    </xf>
    <xf numFmtId="169" fontId="85" fillId="0" borderId="24" xfId="8" applyNumberFormat="1" applyFont="1" applyFill="1" applyBorder="1" applyAlignment="1">
      <alignment horizontal="left" vertical="center"/>
    </xf>
    <xf numFmtId="169" fontId="85" fillId="0" borderId="27" xfId="8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/>
    <xf numFmtId="0" fontId="85" fillId="0" borderId="0" xfId="0" applyFont="1" applyFill="1" applyBorder="1"/>
    <xf numFmtId="0" fontId="83" fillId="0" borderId="0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164" fontId="85" fillId="0" borderId="0" xfId="0" applyNumberFormat="1" applyFont="1" applyBorder="1"/>
    <xf numFmtId="4" fontId="85" fillId="0" borderId="0" xfId="0" applyNumberFormat="1" applyFont="1" applyBorder="1"/>
    <xf numFmtId="4" fontId="85" fillId="0" borderId="0" xfId="0" applyNumberFormat="1" applyFont="1" applyFill="1" applyBorder="1"/>
    <xf numFmtId="0" fontId="85" fillId="0" borderId="0" xfId="0" applyFont="1" applyAlignment="1">
      <alignment vertical="center"/>
    </xf>
    <xf numFmtId="0" fontId="82" fillId="0" borderId="23" xfId="3" applyFont="1" applyFill="1" applyBorder="1" applyAlignment="1">
      <alignment horizontal="left" vertical="center" indent="1"/>
    </xf>
    <xf numFmtId="0" fontId="82" fillId="0" borderId="25" xfId="3" applyFont="1" applyFill="1" applyBorder="1" applyAlignment="1">
      <alignment horizontal="center" vertical="center"/>
    </xf>
    <xf numFmtId="0" fontId="85" fillId="0" borderId="23" xfId="3" applyFont="1" applyFill="1" applyBorder="1" applyAlignment="1">
      <alignment horizontal="left" vertical="center" indent="1"/>
    </xf>
    <xf numFmtId="0" fontId="85" fillId="0" borderId="25" xfId="3" applyFont="1" applyFill="1" applyBorder="1" applyAlignment="1">
      <alignment horizontal="center" vertical="center"/>
    </xf>
    <xf numFmtId="169" fontId="85" fillId="0" borderId="20" xfId="3" quotePrefix="1" applyNumberFormat="1" applyFont="1" applyFill="1" applyBorder="1" applyAlignment="1">
      <alignment vertical="center"/>
    </xf>
    <xf numFmtId="169" fontId="82" fillId="0" borderId="20" xfId="3" applyNumberFormat="1" applyFont="1" applyFill="1" applyBorder="1" applyAlignment="1">
      <alignment vertical="center"/>
    </xf>
    <xf numFmtId="167" fontId="82" fillId="0" borderId="20" xfId="2" applyNumberFormat="1" applyFont="1" applyFill="1" applyBorder="1" applyAlignment="1">
      <alignment vertical="center"/>
    </xf>
    <xf numFmtId="0" fontId="82" fillId="0" borderId="29" xfId="3" applyFont="1" applyFill="1" applyBorder="1" applyAlignment="1">
      <alignment horizontal="left" vertical="center" indent="1"/>
    </xf>
    <xf numFmtId="0" fontId="82" fillId="0" borderId="30" xfId="3" applyFont="1" applyFill="1" applyBorder="1" applyAlignment="1">
      <alignment horizontal="center" vertical="center"/>
    </xf>
    <xf numFmtId="0" fontId="84" fillId="8" borderId="0" xfId="0" applyFont="1" applyFill="1" applyBorder="1" applyAlignment="1"/>
    <xf numFmtId="0" fontId="85" fillId="0" borderId="0" xfId="0" applyFont="1" applyFill="1" applyAlignment="1">
      <alignment horizontal="right"/>
    </xf>
    <xf numFmtId="169" fontId="85" fillId="0" borderId="0" xfId="0" applyNumberFormat="1" applyFont="1" applyFill="1" applyAlignment="1">
      <alignment horizontal="right"/>
    </xf>
    <xf numFmtId="169" fontId="82" fillId="0" borderId="20" xfId="3" quotePrefix="1" applyNumberFormat="1" applyFont="1" applyFill="1" applyBorder="1" applyAlignment="1">
      <alignment vertical="center"/>
    </xf>
    <xf numFmtId="0" fontId="85" fillId="0" borderId="23" xfId="3" applyFont="1" applyFill="1" applyBorder="1" applyAlignment="1">
      <alignment horizontal="left" vertical="center" indent="2"/>
    </xf>
    <xf numFmtId="0" fontId="88" fillId="0" borderId="0" xfId="25" applyFont="1" applyAlignment="1">
      <alignment horizontal="center" vertical="center"/>
    </xf>
    <xf numFmtId="0" fontId="88" fillId="0" borderId="0" xfId="25" applyFont="1" applyAlignment="1">
      <alignment vertical="center"/>
    </xf>
    <xf numFmtId="0" fontId="83" fillId="0" borderId="0" xfId="3" applyFont="1" applyAlignment="1">
      <alignment horizontal="center" vertical="center"/>
    </xf>
    <xf numFmtId="0" fontId="89" fillId="0" borderId="0" xfId="3" applyFont="1" applyBorder="1" applyAlignment="1">
      <alignment horizontal="center" vertical="center"/>
    </xf>
    <xf numFmtId="4" fontId="83" fillId="0" borderId="0" xfId="3" applyNumberFormat="1" applyFont="1" applyBorder="1" applyAlignment="1">
      <alignment horizontal="center" vertical="center"/>
    </xf>
    <xf numFmtId="0" fontId="83" fillId="0" borderId="0" xfId="3" applyFont="1" applyBorder="1" applyAlignment="1">
      <alignment horizontal="center" vertical="center"/>
    </xf>
    <xf numFmtId="0" fontId="88" fillId="0" borderId="0" xfId="3" applyFont="1" applyBorder="1" applyAlignment="1">
      <alignment horizontal="center" vertical="center"/>
    </xf>
    <xf numFmtId="0" fontId="90" fillId="0" borderId="0" xfId="3" applyFont="1" applyBorder="1" applyAlignment="1">
      <alignment horizontal="center" vertical="center"/>
    </xf>
    <xf numFmtId="0" fontId="91" fillId="0" borderId="0" xfId="25" applyFont="1" applyAlignment="1">
      <alignment vertical="center"/>
    </xf>
    <xf numFmtId="0" fontId="88" fillId="0" borderId="26" xfId="25" applyFont="1" applyFill="1" applyBorder="1" applyAlignment="1">
      <alignment vertical="center"/>
    </xf>
    <xf numFmtId="0" fontId="85" fillId="0" borderId="20" xfId="25" applyFont="1" applyFill="1" applyBorder="1" applyAlignment="1">
      <alignment vertical="center"/>
    </xf>
    <xf numFmtId="0" fontId="82" fillId="0" borderId="0" xfId="25" applyFont="1" applyFill="1" applyAlignment="1">
      <alignment vertical="center"/>
    </xf>
    <xf numFmtId="0" fontId="85" fillId="0" borderId="0" xfId="25" applyFont="1" applyFill="1" applyAlignment="1">
      <alignment vertical="center"/>
    </xf>
    <xf numFmtId="0" fontId="85" fillId="0" borderId="0" xfId="25" applyFont="1" applyFill="1" applyAlignment="1">
      <alignment horizontal="center" vertical="center"/>
    </xf>
    <xf numFmtId="0" fontId="85" fillId="0" borderId="26" xfId="25" applyFont="1" applyFill="1" applyBorder="1" applyAlignment="1">
      <alignment vertical="center"/>
    </xf>
    <xf numFmtId="0" fontId="85" fillId="0" borderId="28" xfId="25" applyFont="1" applyFill="1" applyBorder="1" applyAlignment="1">
      <alignment vertical="center"/>
    </xf>
    <xf numFmtId="0" fontId="82" fillId="0" borderId="0" xfId="3" applyFont="1" applyFill="1" applyBorder="1" applyAlignment="1">
      <alignment vertical="center"/>
    </xf>
    <xf numFmtId="0" fontId="82" fillId="0" borderId="0" xfId="3" applyFont="1" applyFill="1" applyBorder="1" applyAlignment="1">
      <alignment horizontal="center" vertical="center"/>
    </xf>
    <xf numFmtId="0" fontId="85" fillId="0" borderId="0" xfId="3" applyFont="1" applyFill="1" applyAlignment="1">
      <alignment horizontal="center" vertical="center"/>
    </xf>
    <xf numFmtId="0" fontId="92" fillId="0" borderId="0" xfId="3" applyFont="1" applyFill="1" applyAlignment="1">
      <alignment vertical="center"/>
    </xf>
    <xf numFmtId="0" fontId="85" fillId="0" borderId="57" xfId="25" applyFont="1" applyFill="1" applyBorder="1" applyAlignment="1">
      <alignment vertical="center"/>
    </xf>
    <xf numFmtId="0" fontId="85" fillId="0" borderId="60" xfId="25" applyFont="1" applyFill="1" applyBorder="1" applyAlignment="1">
      <alignment vertical="center"/>
    </xf>
    <xf numFmtId="0" fontId="87" fillId="0" borderId="0" xfId="0" applyFont="1"/>
    <xf numFmtId="0" fontId="83" fillId="0" borderId="0" xfId="0" applyFont="1" applyFill="1"/>
    <xf numFmtId="0" fontId="82" fillId="0" borderId="23" xfId="0" applyFont="1" applyFill="1" applyBorder="1" applyAlignment="1">
      <alignment horizontal="left" vertical="center" indent="1"/>
    </xf>
    <xf numFmtId="49" fontId="82" fillId="0" borderId="24" xfId="0" applyNumberFormat="1" applyFont="1" applyFill="1" applyBorder="1" applyAlignment="1">
      <alignment horizontal="left" vertical="center" indent="1"/>
    </xf>
    <xf numFmtId="169" fontId="82" fillId="0" borderId="20" xfId="0" applyNumberFormat="1" applyFont="1" applyFill="1" applyBorder="1" applyAlignment="1">
      <alignment horizontal="left" vertical="center" indent="1"/>
    </xf>
    <xf numFmtId="0" fontId="85" fillId="0" borderId="23" xfId="0" applyFont="1" applyFill="1" applyBorder="1" applyAlignment="1">
      <alignment horizontal="left" vertical="center" indent="2"/>
    </xf>
    <xf numFmtId="49" fontId="85" fillId="0" borderId="24" xfId="0" applyNumberFormat="1" applyFont="1" applyFill="1" applyBorder="1" applyAlignment="1">
      <alignment horizontal="left" vertical="center" indent="2"/>
    </xf>
    <xf numFmtId="169" fontId="85" fillId="0" borderId="20" xfId="0" applyNumberFormat="1" applyFont="1" applyFill="1" applyBorder="1" applyAlignment="1">
      <alignment horizontal="left" vertical="center" indent="2"/>
    </xf>
    <xf numFmtId="49" fontId="85" fillId="0" borderId="24" xfId="0" applyNumberFormat="1" applyFont="1" applyFill="1" applyBorder="1" applyAlignment="1">
      <alignment horizontal="left" vertical="center" indent="3"/>
    </xf>
    <xf numFmtId="0" fontId="82" fillId="0" borderId="29" xfId="0" applyFont="1" applyFill="1" applyBorder="1" applyAlignment="1">
      <alignment vertical="center"/>
    </xf>
    <xf numFmtId="49" fontId="82" fillId="0" borderId="32" xfId="0" applyNumberFormat="1" applyFont="1" applyFill="1" applyBorder="1" applyAlignment="1">
      <alignment horizontal="center" vertical="center"/>
    </xf>
    <xf numFmtId="169" fontId="82" fillId="0" borderId="28" xfId="0" applyNumberFormat="1" applyFont="1" applyFill="1" applyBorder="1" applyAlignment="1">
      <alignment vertical="center"/>
    </xf>
    <xf numFmtId="169" fontId="93" fillId="0" borderId="32" xfId="8" applyNumberFormat="1" applyFont="1" applyFill="1" applyBorder="1" applyAlignment="1">
      <alignment horizontal="left" vertical="center"/>
    </xf>
    <xf numFmtId="169" fontId="93" fillId="0" borderId="30" xfId="8" applyNumberFormat="1" applyFont="1" applyFill="1" applyBorder="1" applyAlignment="1">
      <alignment horizontal="center" vertical="center"/>
    </xf>
    <xf numFmtId="169" fontId="93" fillId="0" borderId="24" xfId="8" applyNumberFormat="1" applyFont="1" applyFill="1" applyBorder="1" applyAlignment="1">
      <alignment horizontal="left" vertical="center"/>
    </xf>
    <xf numFmtId="169" fontId="93" fillId="0" borderId="25" xfId="8" applyNumberFormat="1" applyFont="1" applyFill="1" applyBorder="1" applyAlignment="1">
      <alignment horizontal="center" vertical="center"/>
    </xf>
    <xf numFmtId="169" fontId="94" fillId="0" borderId="24" xfId="8" applyNumberFormat="1" applyFont="1" applyFill="1" applyBorder="1" applyAlignment="1">
      <alignment horizontal="left" vertical="center"/>
    </xf>
    <xf numFmtId="169" fontId="85" fillId="0" borderId="26" xfId="8" applyNumberFormat="1" applyFont="1" applyFill="1" applyBorder="1" applyAlignment="1">
      <alignment horizontal="right" vertical="center"/>
    </xf>
    <xf numFmtId="0" fontId="85" fillId="0" borderId="51" xfId="0" applyFont="1" applyFill="1" applyBorder="1" applyAlignment="1"/>
    <xf numFmtId="0" fontId="85" fillId="0" borderId="61" xfId="0" applyFont="1" applyFill="1" applyBorder="1" applyAlignment="1">
      <alignment horizontal="center"/>
    </xf>
    <xf numFmtId="0" fontId="82" fillId="0" borderId="65" xfId="3" applyFont="1" applyFill="1" applyBorder="1" applyAlignment="1">
      <alignment horizontal="left" vertical="center" indent="1"/>
    </xf>
    <xf numFmtId="0" fontId="82" fillId="0" borderId="31" xfId="3" applyFont="1" applyFill="1" applyBorder="1" applyAlignment="1">
      <alignment horizontal="center" vertical="center"/>
    </xf>
    <xf numFmtId="44" fontId="82" fillId="0" borderId="26" xfId="17" applyFont="1" applyFill="1" applyBorder="1" applyAlignment="1">
      <alignment vertical="center"/>
    </xf>
    <xf numFmtId="0" fontId="85" fillId="0" borderId="61" xfId="0" applyFont="1" applyBorder="1" applyAlignment="1"/>
    <xf numFmtId="4" fontId="85" fillId="0" borderId="61" xfId="0" applyNumberFormat="1" applyFont="1" applyBorder="1"/>
    <xf numFmtId="4" fontId="85" fillId="0" borderId="61" xfId="0" applyNumberFormat="1" applyFont="1" applyFill="1" applyBorder="1"/>
    <xf numFmtId="169" fontId="82" fillId="0" borderId="26" xfId="3" applyNumberFormat="1" applyFont="1" applyFill="1" applyBorder="1" applyAlignment="1">
      <alignment vertical="center"/>
    </xf>
    <xf numFmtId="0" fontId="85" fillId="8" borderId="61" xfId="0" applyFont="1" applyFill="1" applyBorder="1" applyAlignment="1"/>
    <xf numFmtId="0" fontId="85" fillId="0" borderId="61" xfId="0" applyFont="1" applyFill="1" applyBorder="1" applyAlignment="1">
      <alignment horizontal="right"/>
    </xf>
    <xf numFmtId="0" fontId="82" fillId="0" borderId="65" xfId="0" applyFont="1" applyFill="1" applyBorder="1" applyAlignment="1">
      <alignment horizontal="left" vertical="center" indent="1"/>
    </xf>
    <xf numFmtId="49" fontId="82" fillId="0" borderId="37" xfId="0" applyNumberFormat="1" applyFont="1" applyFill="1" applyBorder="1" applyAlignment="1">
      <alignment horizontal="left" vertical="center" indent="1"/>
    </xf>
    <xf numFmtId="169" fontId="82" fillId="0" borderId="26" xfId="0" applyNumberFormat="1" applyFont="1" applyFill="1" applyBorder="1" applyAlignment="1">
      <alignment horizontal="left" vertical="center" indent="1"/>
    </xf>
    <xf numFmtId="0" fontId="82" fillId="0" borderId="58" xfId="0" applyFont="1" applyFill="1" applyBorder="1" applyAlignment="1">
      <alignment vertical="center"/>
    </xf>
    <xf numFmtId="49" fontId="82" fillId="0" borderId="50" xfId="0" applyNumberFormat="1" applyFont="1" applyFill="1" applyBorder="1" applyAlignment="1">
      <alignment horizontal="center" vertical="center"/>
    </xf>
    <xf numFmtId="169" fontId="82" fillId="0" borderId="55" xfId="0" applyNumberFormat="1" applyFont="1" applyFill="1" applyBorder="1" applyAlignment="1">
      <alignment vertical="center"/>
    </xf>
    <xf numFmtId="0" fontId="85" fillId="0" borderId="63" xfId="0" applyFont="1" applyFill="1" applyBorder="1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169" fontId="85" fillId="0" borderId="64" xfId="0" applyNumberFormat="1" applyFont="1" applyFill="1" applyBorder="1" applyAlignment="1">
      <alignment vertical="center"/>
    </xf>
    <xf numFmtId="0" fontId="82" fillId="0" borderId="51" xfId="0" applyFont="1" applyFill="1" applyBorder="1" applyAlignment="1">
      <alignment vertical="center"/>
    </xf>
    <xf numFmtId="49" fontId="82" fillId="0" borderId="61" xfId="0" applyNumberFormat="1" applyFont="1" applyFill="1" applyBorder="1" applyAlignment="1">
      <alignment horizontal="center" vertical="center"/>
    </xf>
    <xf numFmtId="169" fontId="82" fillId="0" borderId="56" xfId="0" applyNumberFormat="1" applyFont="1" applyFill="1" applyBorder="1" applyAlignment="1">
      <alignment vertical="center"/>
    </xf>
    <xf numFmtId="0" fontId="82" fillId="0" borderId="63" xfId="0" applyFont="1" applyFill="1" applyBorder="1" applyAlignment="1">
      <alignment vertical="center"/>
    </xf>
    <xf numFmtId="49" fontId="82" fillId="0" borderId="0" xfId="0" applyNumberFormat="1" applyFont="1" applyFill="1" applyBorder="1" applyAlignment="1">
      <alignment horizontal="center" vertical="center"/>
    </xf>
    <xf numFmtId="169" fontId="82" fillId="0" borderId="64" xfId="0" applyNumberFormat="1" applyFont="1" applyFill="1" applyBorder="1" applyAlignment="1">
      <alignment vertical="center"/>
    </xf>
    <xf numFmtId="0" fontId="82" fillId="0" borderId="53" xfId="0" applyFont="1" applyFill="1" applyBorder="1" applyAlignment="1">
      <alignment vertical="center"/>
    </xf>
    <xf numFmtId="49" fontId="82" fillId="0" borderId="62" xfId="0" applyNumberFormat="1" applyFont="1" applyFill="1" applyBorder="1" applyAlignment="1">
      <alignment horizontal="center" vertical="center"/>
    </xf>
    <xf numFmtId="169" fontId="82" fillId="0" borderId="57" xfId="0" applyNumberFormat="1" applyFont="1" applyFill="1" applyBorder="1" applyAlignment="1">
      <alignment vertical="center"/>
    </xf>
    <xf numFmtId="0" fontId="93" fillId="0" borderId="23" xfId="0" applyFont="1" applyFill="1" applyBorder="1" applyAlignment="1">
      <alignment horizontal="left" vertical="center" indent="1"/>
    </xf>
    <xf numFmtId="49" fontId="93" fillId="0" borderId="24" xfId="0" applyNumberFormat="1" applyFont="1" applyFill="1" applyBorder="1" applyAlignment="1">
      <alignment horizontal="left" vertical="center" indent="1"/>
    </xf>
    <xf numFmtId="169" fontId="93" fillId="0" borderId="20" xfId="0" applyNumberFormat="1" applyFont="1" applyFill="1" applyBorder="1" applyAlignment="1">
      <alignment horizontal="left" vertical="center" indent="1"/>
    </xf>
    <xf numFmtId="169" fontId="94" fillId="0" borderId="25" xfId="8" applyNumberFormat="1" applyFont="1" applyFill="1" applyBorder="1" applyAlignment="1">
      <alignment horizontal="center" vertical="center"/>
    </xf>
    <xf numFmtId="0" fontId="97" fillId="0" borderId="56" xfId="25" applyFont="1" applyFill="1" applyBorder="1" applyAlignment="1">
      <alignment horizontal="center" vertical="center" wrapText="1"/>
    </xf>
    <xf numFmtId="0" fontId="97" fillId="0" borderId="66" xfId="25" applyFont="1" applyFill="1" applyBorder="1" applyAlignment="1">
      <alignment horizontal="right" vertical="center"/>
    </xf>
    <xf numFmtId="169" fontId="97" fillId="0" borderId="67" xfId="25" quotePrefix="1" applyNumberFormat="1" applyFont="1" applyFill="1" applyBorder="1" applyAlignment="1">
      <alignment vertical="center"/>
    </xf>
    <xf numFmtId="169" fontId="97" fillId="0" borderId="68" xfId="25" quotePrefix="1" applyNumberFormat="1" applyFont="1" applyFill="1" applyBorder="1" applyAlignment="1">
      <alignment vertical="center"/>
    </xf>
    <xf numFmtId="0" fontId="98" fillId="0" borderId="29" xfId="25" applyFont="1" applyFill="1" applyBorder="1" applyAlignment="1">
      <alignment vertical="center"/>
    </xf>
    <xf numFmtId="0" fontId="98" fillId="0" borderId="32" xfId="25" applyFont="1" applyFill="1" applyBorder="1" applyAlignment="1">
      <alignment horizontal="left" vertical="center"/>
    </xf>
    <xf numFmtId="0" fontId="98" fillId="0" borderId="32" xfId="25" applyFont="1" applyFill="1" applyBorder="1" applyAlignment="1">
      <alignment vertical="center"/>
    </xf>
    <xf numFmtId="169" fontId="98" fillId="0" borderId="32" xfId="25" applyNumberFormat="1" applyFont="1" applyFill="1" applyBorder="1" applyAlignment="1">
      <alignment vertical="center"/>
    </xf>
    <xf numFmtId="169" fontId="98" fillId="0" borderId="30" xfId="25" applyNumberFormat="1" applyFont="1" applyFill="1" applyBorder="1" applyAlignment="1">
      <alignment vertical="center"/>
    </xf>
    <xf numFmtId="0" fontId="98" fillId="0" borderId="23" xfId="25" applyFont="1" applyFill="1" applyBorder="1" applyAlignment="1">
      <alignment vertical="center"/>
    </xf>
    <xf numFmtId="0" fontId="98" fillId="0" borderId="24" xfId="25" applyFont="1" applyFill="1" applyBorder="1" applyAlignment="1">
      <alignment horizontal="left" vertical="center" indent="1"/>
    </xf>
    <xf numFmtId="0" fontId="98" fillId="0" borderId="24" xfId="25" applyFont="1" applyFill="1" applyBorder="1" applyAlignment="1">
      <alignment vertical="center"/>
    </xf>
    <xf numFmtId="0" fontId="98" fillId="0" borderId="24" xfId="25" applyFont="1" applyFill="1" applyBorder="1" applyAlignment="1">
      <alignment horizontal="center" vertical="center"/>
    </xf>
    <xf numFmtId="169" fontId="98" fillId="0" borderId="24" xfId="25" applyNumberFormat="1" applyFont="1" applyFill="1" applyBorder="1" applyAlignment="1">
      <alignment vertical="center"/>
    </xf>
    <xf numFmtId="169" fontId="98" fillId="0" borderId="25" xfId="25" applyNumberFormat="1" applyFont="1" applyFill="1" applyBorder="1" applyAlignment="1">
      <alignment vertical="center"/>
    </xf>
    <xf numFmtId="0" fontId="98" fillId="0" borderId="24" xfId="25" applyFont="1" applyFill="1" applyBorder="1" applyAlignment="1">
      <alignment horizontal="left" vertical="center" indent="2"/>
    </xf>
    <xf numFmtId="0" fontId="98" fillId="0" borderId="65" xfId="25" applyFont="1" applyFill="1" applyBorder="1" applyAlignment="1">
      <alignment vertical="center"/>
    </xf>
    <xf numFmtId="0" fontId="98" fillId="0" borderId="37" xfId="25" applyFont="1" applyFill="1" applyBorder="1" applyAlignment="1">
      <alignment horizontal="left" vertical="center"/>
    </xf>
    <xf numFmtId="0" fontId="98" fillId="0" borderId="37" xfId="25" applyFont="1" applyFill="1" applyBorder="1" applyAlignment="1">
      <alignment vertical="center"/>
    </xf>
    <xf numFmtId="0" fontId="98" fillId="0" borderId="37" xfId="25" applyFont="1" applyFill="1" applyBorder="1" applyAlignment="1">
      <alignment horizontal="center" vertical="center"/>
    </xf>
    <xf numFmtId="169" fontId="98" fillId="0" borderId="37" xfId="25" applyNumberFormat="1" applyFont="1" applyFill="1" applyBorder="1" applyAlignment="1">
      <alignment vertical="center"/>
    </xf>
    <xf numFmtId="169" fontId="98" fillId="0" borderId="31" xfId="25" applyNumberFormat="1" applyFont="1" applyFill="1" applyBorder="1" applyAlignment="1">
      <alignment vertical="center"/>
    </xf>
    <xf numFmtId="169" fontId="97" fillId="0" borderId="68" xfId="25" applyNumberFormat="1" applyFont="1" applyFill="1" applyBorder="1" applyAlignment="1">
      <alignment vertical="center"/>
    </xf>
    <xf numFmtId="0" fontId="98" fillId="0" borderId="64" xfId="25" applyFont="1" applyFill="1" applyBorder="1" applyAlignment="1">
      <alignment vertical="center"/>
    </xf>
    <xf numFmtId="0" fontId="98" fillId="0" borderId="64" xfId="25" applyFont="1" applyFill="1" applyBorder="1" applyAlignment="1">
      <alignment horizontal="center" vertical="center"/>
    </xf>
    <xf numFmtId="169" fontId="98" fillId="0" borderId="27" xfId="25" applyNumberFormat="1" applyFont="1" applyFill="1" applyBorder="1" applyAlignment="1">
      <alignment vertical="center"/>
    </xf>
    <xf numFmtId="169" fontId="85" fillId="8" borderId="0" xfId="8" applyNumberFormat="1" applyFont="1" applyFill="1" applyBorder="1" applyAlignment="1">
      <alignment horizontal="left" vertical="center" indent="1"/>
    </xf>
    <xf numFmtId="0" fontId="85" fillId="8" borderId="0" xfId="20" applyFont="1" applyFill="1" applyAlignment="1">
      <alignment vertical="center"/>
    </xf>
    <xf numFmtId="0" fontId="85" fillId="8" borderId="0" xfId="20" applyFont="1" applyFill="1" applyBorder="1" applyAlignment="1">
      <alignment vertical="center"/>
    </xf>
    <xf numFmtId="0" fontId="85" fillId="8" borderId="0" xfId="20" applyFont="1" applyFill="1" applyAlignment="1">
      <alignment horizontal="center" vertical="center"/>
    </xf>
    <xf numFmtId="0" fontId="82" fillId="8" borderId="31" xfId="20" applyFont="1" applyFill="1" applyBorder="1" applyAlignment="1">
      <alignment vertical="center"/>
    </xf>
    <xf numFmtId="0" fontId="85" fillId="8" borderId="31" xfId="20" applyFont="1" applyFill="1" applyBorder="1" applyAlignment="1">
      <alignment horizontal="center" vertical="center"/>
    </xf>
    <xf numFmtId="0" fontId="82" fillId="8" borderId="26" xfId="20" applyFont="1" applyFill="1" applyBorder="1" applyAlignment="1">
      <alignment horizontal="right" vertical="center"/>
    </xf>
    <xf numFmtId="0" fontId="82" fillId="8" borderId="0" xfId="20" applyFont="1" applyFill="1" applyAlignment="1">
      <alignment horizontal="center" vertical="center"/>
    </xf>
    <xf numFmtId="0" fontId="82" fillId="8" borderId="29" xfId="0" applyFont="1" applyFill="1" applyBorder="1" applyAlignment="1">
      <alignment horizontal="center" vertical="center"/>
    </xf>
    <xf numFmtId="0" fontId="82" fillId="8" borderId="32" xfId="0" applyFont="1" applyFill="1" applyBorder="1" applyAlignment="1">
      <alignment vertical="center"/>
    </xf>
    <xf numFmtId="49" fontId="82" fillId="8" borderId="32" xfId="20" applyNumberFormat="1" applyFont="1" applyFill="1" applyBorder="1" applyAlignment="1">
      <alignment horizontal="center" vertical="center"/>
    </xf>
    <xf numFmtId="169" fontId="82" fillId="8" borderId="28" xfId="20" applyNumberFormat="1" applyFont="1" applyFill="1" applyBorder="1" applyAlignment="1">
      <alignment vertical="center"/>
    </xf>
    <xf numFmtId="0" fontId="85" fillId="8" borderId="23" xfId="3" applyFont="1" applyFill="1" applyBorder="1" applyAlignment="1">
      <alignment horizontal="center" vertical="center"/>
    </xf>
    <xf numFmtId="0" fontId="85" fillId="8" borderId="24" xfId="3" applyFont="1" applyFill="1" applyBorder="1" applyAlignment="1">
      <alignment horizontal="left" vertical="center"/>
    </xf>
    <xf numFmtId="0" fontId="82" fillId="8" borderId="24" xfId="3" applyFont="1" applyFill="1" applyBorder="1" applyAlignment="1">
      <alignment horizontal="left" vertical="center"/>
    </xf>
    <xf numFmtId="169" fontId="85" fillId="8" borderId="20" xfId="23" applyNumberFormat="1" applyFont="1" applyFill="1" applyBorder="1" applyAlignment="1">
      <alignment horizontal="right" vertical="center"/>
    </xf>
    <xf numFmtId="0" fontId="82" fillId="8" borderId="23" xfId="0" applyFont="1" applyFill="1" applyBorder="1" applyAlignment="1">
      <alignment horizontal="center" vertical="center"/>
    </xf>
    <xf numFmtId="0" fontId="82" fillId="8" borderId="24" xfId="0" applyFont="1" applyFill="1" applyBorder="1" applyAlignment="1">
      <alignment vertical="center"/>
    </xf>
    <xf numFmtId="49" fontId="82" fillId="8" borderId="24" xfId="20" applyNumberFormat="1" applyFont="1" applyFill="1" applyBorder="1" applyAlignment="1">
      <alignment horizontal="center" vertical="center"/>
    </xf>
    <xf numFmtId="169" fontId="82" fillId="8" borderId="20" xfId="20" applyNumberFormat="1" applyFont="1" applyFill="1" applyBorder="1" applyAlignment="1">
      <alignment vertical="center"/>
    </xf>
    <xf numFmtId="0" fontId="82" fillId="8" borderId="0" xfId="20" applyFont="1" applyFill="1" applyAlignment="1">
      <alignment vertical="center"/>
    </xf>
    <xf numFmtId="169" fontId="82" fillId="8" borderId="20" xfId="23" applyNumberFormat="1" applyFont="1" applyFill="1" applyBorder="1" applyAlignment="1">
      <alignment horizontal="right" vertical="center"/>
    </xf>
    <xf numFmtId="0" fontId="82" fillId="8" borderId="23" xfId="3" applyFont="1" applyFill="1" applyBorder="1" applyAlignment="1">
      <alignment horizontal="center" vertical="center"/>
    </xf>
    <xf numFmtId="0" fontId="85" fillId="8" borderId="24" xfId="3" applyFont="1" applyFill="1" applyBorder="1" applyAlignment="1">
      <alignment horizontal="left" vertical="center" indent="1"/>
    </xf>
    <xf numFmtId="0" fontId="82" fillId="8" borderId="24" xfId="3" applyFont="1" applyFill="1" applyBorder="1" applyAlignment="1">
      <alignment horizontal="left" vertical="center" indent="1"/>
    </xf>
    <xf numFmtId="0" fontId="85" fillId="8" borderId="69" xfId="3" applyFont="1" applyFill="1" applyBorder="1" applyAlignment="1">
      <alignment horizontal="center" vertical="center"/>
    </xf>
    <xf numFmtId="0" fontId="85" fillId="8" borderId="70" xfId="3" applyFont="1" applyFill="1" applyBorder="1" applyAlignment="1">
      <alignment horizontal="left" vertical="center" indent="1"/>
    </xf>
    <xf numFmtId="0" fontId="82" fillId="8" borderId="70" xfId="3" applyFont="1" applyFill="1" applyBorder="1" applyAlignment="1">
      <alignment horizontal="left" vertical="center" indent="1"/>
    </xf>
    <xf numFmtId="169" fontId="85" fillId="8" borderId="71" xfId="23" applyNumberFormat="1" applyFont="1" applyFill="1" applyBorder="1" applyAlignment="1">
      <alignment horizontal="right" vertical="center"/>
    </xf>
    <xf numFmtId="0" fontId="85" fillId="8" borderId="0" xfId="0" applyFont="1" applyFill="1"/>
    <xf numFmtId="0" fontId="85" fillId="8" borderId="0" xfId="0" applyFont="1" applyFill="1" applyBorder="1" applyAlignment="1"/>
    <xf numFmtId="0" fontId="85" fillId="8" borderId="0" xfId="0" applyFont="1" applyFill="1" applyAlignment="1">
      <alignment horizontal="right"/>
    </xf>
    <xf numFmtId="0" fontId="86" fillId="8" borderId="25" xfId="20" applyFont="1" applyFill="1" applyBorder="1" applyAlignment="1">
      <alignment vertical="center"/>
    </xf>
    <xf numFmtId="0" fontId="85" fillId="8" borderId="25" xfId="20" applyFont="1" applyFill="1" applyBorder="1" applyAlignment="1">
      <alignment horizontal="center" vertical="center"/>
    </xf>
    <xf numFmtId="169" fontId="85" fillId="8" borderId="20" xfId="20" applyNumberFormat="1" applyFont="1" applyFill="1" applyBorder="1" applyAlignment="1">
      <alignment vertical="center"/>
    </xf>
    <xf numFmtId="0" fontId="33" fillId="4" borderId="11" xfId="0" applyFont="1" applyFill="1" applyBorder="1" applyAlignment="1">
      <alignment horizontal="center" vertical="center"/>
    </xf>
    <xf numFmtId="14" fontId="82" fillId="0" borderId="56" xfId="5" quotePrefix="1" applyNumberFormat="1" applyFont="1" applyFill="1" applyBorder="1" applyAlignment="1">
      <alignment horizontal="center" vertical="center"/>
    </xf>
    <xf numFmtId="14" fontId="82" fillId="0" borderId="57" xfId="5" quotePrefix="1" applyNumberFormat="1" applyFont="1" applyFill="1" applyBorder="1" applyAlignment="1">
      <alignment horizontal="center" vertical="center"/>
    </xf>
    <xf numFmtId="0" fontId="82" fillId="0" borderId="51" xfId="0" applyFont="1" applyFill="1" applyBorder="1" applyAlignment="1">
      <alignment horizontal="center" vertical="center"/>
    </xf>
    <xf numFmtId="0" fontId="82" fillId="0" borderId="52" xfId="0" applyFont="1" applyFill="1" applyBorder="1" applyAlignment="1">
      <alignment horizontal="center" vertical="center"/>
    </xf>
    <xf numFmtId="0" fontId="82" fillId="0" borderId="53" xfId="0" applyFont="1" applyFill="1" applyBorder="1" applyAlignment="1">
      <alignment horizontal="center" vertical="center"/>
    </xf>
    <xf numFmtId="0" fontId="82" fillId="0" borderId="54" xfId="0" applyFont="1" applyFill="1" applyBorder="1" applyAlignment="1">
      <alignment horizontal="center" vertical="center"/>
    </xf>
    <xf numFmtId="164" fontId="82" fillId="0" borderId="51" xfId="0" applyNumberFormat="1" applyFont="1" applyFill="1" applyBorder="1" applyAlignment="1">
      <alignment horizontal="center" vertical="center"/>
    </xf>
    <xf numFmtId="164" fontId="82" fillId="0" borderId="52" xfId="0" applyNumberFormat="1" applyFont="1" applyFill="1" applyBorder="1" applyAlignment="1">
      <alignment horizontal="center" vertical="center"/>
    </xf>
    <xf numFmtId="164" fontId="82" fillId="0" borderId="53" xfId="0" applyNumberFormat="1" applyFont="1" applyFill="1" applyBorder="1" applyAlignment="1">
      <alignment horizontal="center" vertical="center"/>
    </xf>
    <xf numFmtId="164" fontId="82" fillId="0" borderId="54" xfId="0" applyNumberFormat="1" applyFont="1" applyFill="1" applyBorder="1" applyAlignment="1">
      <alignment horizontal="center" vertical="center"/>
    </xf>
    <xf numFmtId="0" fontId="82" fillId="0" borderId="56" xfId="5" quotePrefix="1" applyNumberFormat="1" applyFont="1" applyFill="1" applyBorder="1" applyAlignment="1">
      <alignment horizontal="center" vertical="center"/>
    </xf>
    <xf numFmtId="0" fontId="82" fillId="0" borderId="57" xfId="5" quotePrefix="1" applyNumberFormat="1" applyFont="1" applyFill="1" applyBorder="1" applyAlignment="1">
      <alignment horizontal="center" vertical="center"/>
    </xf>
    <xf numFmtId="171" fontId="96" fillId="0" borderId="67" xfId="25" applyNumberFormat="1" applyFont="1" applyFill="1" applyBorder="1" applyAlignment="1">
      <alignment horizontal="left" vertical="center"/>
    </xf>
    <xf numFmtId="171" fontId="97" fillId="0" borderId="67" xfId="25" applyNumberFormat="1" applyFont="1" applyFill="1" applyBorder="1" applyAlignment="1">
      <alignment horizontal="left" vertical="center"/>
    </xf>
    <xf numFmtId="0" fontId="97" fillId="0" borderId="55" xfId="25" applyFont="1" applyFill="1" applyBorder="1" applyAlignment="1">
      <alignment horizontal="center" vertical="center" wrapText="1"/>
    </xf>
    <xf numFmtId="0" fontId="97" fillId="0" borderId="56" xfId="25" applyFont="1" applyFill="1" applyBorder="1" applyAlignment="1">
      <alignment horizontal="center" vertical="center" wrapText="1"/>
    </xf>
    <xf numFmtId="170" fontId="96" fillId="0" borderId="67" xfId="25" applyNumberFormat="1" applyFont="1" applyFill="1" applyBorder="1" applyAlignment="1">
      <alignment horizontal="left" vertical="center"/>
    </xf>
    <xf numFmtId="170" fontId="97" fillId="0" borderId="67" xfId="25" applyNumberFormat="1" applyFont="1" applyFill="1" applyBorder="1" applyAlignment="1">
      <alignment horizontal="left" vertical="center"/>
    </xf>
    <xf numFmtId="0" fontId="97" fillId="0" borderId="58" xfId="25" applyFont="1" applyFill="1" applyBorder="1" applyAlignment="1">
      <alignment horizontal="center" vertical="center" wrapText="1"/>
    </xf>
    <xf numFmtId="0" fontId="97" fillId="0" borderId="50" xfId="25" applyFont="1" applyFill="1" applyBorder="1" applyAlignment="1">
      <alignment horizontal="center" vertical="center" wrapText="1"/>
    </xf>
    <xf numFmtId="0" fontId="97" fillId="0" borderId="59" xfId="25" applyFont="1" applyFill="1" applyBorder="1" applyAlignment="1">
      <alignment horizontal="center" vertical="center" wrapText="1"/>
    </xf>
    <xf numFmtId="0" fontId="97" fillId="0" borderId="51" xfId="25" applyFont="1" applyFill="1" applyBorder="1" applyAlignment="1">
      <alignment horizontal="center" vertical="center" wrapText="1"/>
    </xf>
    <xf numFmtId="0" fontId="97" fillId="0" borderId="61" xfId="25" applyFont="1" applyFill="1" applyBorder="1" applyAlignment="1">
      <alignment horizontal="center" vertical="center" wrapText="1"/>
    </xf>
    <xf numFmtId="0" fontId="97" fillId="0" borderId="52" xfId="25" applyFont="1" applyFill="1" applyBorder="1" applyAlignment="1">
      <alignment horizontal="center" vertical="center" wrapText="1"/>
    </xf>
    <xf numFmtId="168" fontId="35" fillId="13" borderId="8" xfId="4" quotePrefix="1" applyNumberFormat="1" applyFont="1" applyFill="1" applyBorder="1" applyAlignment="1"/>
    <xf numFmtId="168" fontId="35" fillId="13" borderId="22" xfId="4" quotePrefix="1" applyNumberFormat="1" applyFont="1" applyFill="1" applyBorder="1" applyAlignment="1"/>
    <xf numFmtId="17" fontId="54" fillId="10" borderId="21" xfId="0" quotePrefix="1" applyNumberFormat="1" applyFont="1" applyFill="1" applyBorder="1" applyAlignment="1">
      <alignment horizontal="center"/>
    </xf>
    <xf numFmtId="17" fontId="54" fillId="10" borderId="12" xfId="0" quotePrefix="1" applyNumberFormat="1" applyFont="1" applyFill="1" applyBorder="1" applyAlignment="1">
      <alignment horizontal="center"/>
    </xf>
    <xf numFmtId="0" fontId="82" fillId="8" borderId="56" xfId="5" quotePrefix="1" applyNumberFormat="1" applyFont="1" applyFill="1" applyBorder="1" applyAlignment="1">
      <alignment horizontal="center" vertical="center"/>
    </xf>
    <xf numFmtId="0" fontId="82" fillId="8" borderId="57" xfId="5" quotePrefix="1" applyNumberFormat="1" applyFont="1" applyFill="1" applyBorder="1" applyAlignment="1">
      <alignment horizontal="center" vertical="center"/>
    </xf>
    <xf numFmtId="0" fontId="82" fillId="8" borderId="51" xfId="20" applyFont="1" applyFill="1" applyBorder="1" applyAlignment="1">
      <alignment horizontal="center" vertical="center"/>
    </xf>
    <xf numFmtId="0" fontId="82" fillId="8" borderId="61" xfId="20" applyFont="1" applyFill="1" applyBorder="1" applyAlignment="1">
      <alignment horizontal="center" vertical="center"/>
    </xf>
    <xf numFmtId="0" fontId="82" fillId="8" borderId="52" xfId="20" applyFont="1" applyFill="1" applyBorder="1" applyAlignment="1">
      <alignment horizontal="center" vertical="center"/>
    </xf>
    <xf numFmtId="0" fontId="82" fillId="8" borderId="53" xfId="20" applyFont="1" applyFill="1" applyBorder="1" applyAlignment="1">
      <alignment horizontal="center" vertical="center"/>
    </xf>
    <xf numFmtId="0" fontId="82" fillId="8" borderId="62" xfId="20" applyFont="1" applyFill="1" applyBorder="1" applyAlignment="1">
      <alignment horizontal="center" vertical="center"/>
    </xf>
    <xf numFmtId="0" fontId="82" fillId="8" borderId="54" xfId="2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39" fillId="6" borderId="6" xfId="0" applyFont="1" applyFill="1" applyBorder="1" applyAlignment="1">
      <alignment horizontal="center"/>
    </xf>
  </cellXfs>
  <cellStyles count="902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3" xfId="777" xr:uid="{AE55DDEE-11BB-407E-9595-B48C97153506}"/>
    <cellStyle name="Normal 13 2" xfId="893" xr:uid="{AE55DDEE-11BB-407E-9595-B48C97153506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236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FFCC"/>
      <color rgb="FFFFFF99"/>
      <color rgb="FFF39200"/>
      <color rgb="FF005CA9"/>
      <color rgb="FF54BBAB"/>
      <color rgb="FFB8CCE4"/>
      <color rgb="FF95B3D7"/>
      <color rgb="FFDCE6F1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topLeftCell="A130" workbookViewId="0">
      <selection activeCell="F144" sqref="F144"/>
    </sheetView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644</v>
      </c>
      <c r="B1" t="s">
        <v>645</v>
      </c>
      <c r="C1" t="s">
        <v>704</v>
      </c>
      <c r="D1" t="s">
        <v>705</v>
      </c>
      <c r="E1" t="s">
        <v>706</v>
      </c>
    </row>
    <row r="2" spans="1:5">
      <c r="A2" s="47">
        <v>0.65390046296296289</v>
      </c>
      <c r="C2" t="s">
        <v>707</v>
      </c>
      <c r="D2" t="s">
        <v>708</v>
      </c>
    </row>
    <row r="3" spans="1:5">
      <c r="A3" s="45" t="s">
        <v>646</v>
      </c>
      <c r="B3" t="s">
        <v>647</v>
      </c>
      <c r="C3" t="s">
        <v>709</v>
      </c>
      <c r="D3" t="s">
        <v>710</v>
      </c>
    </row>
    <row r="4" spans="1:5">
      <c r="A4" s="45" t="s">
        <v>611</v>
      </c>
      <c r="B4" t="s">
        <v>612</v>
      </c>
      <c r="C4" t="s">
        <v>711</v>
      </c>
      <c r="D4" t="s">
        <v>712</v>
      </c>
    </row>
    <row r="5" spans="1:5">
      <c r="A5" s="45" t="s">
        <v>613</v>
      </c>
      <c r="B5" t="s">
        <v>614</v>
      </c>
      <c r="C5" t="s">
        <v>615</v>
      </c>
    </row>
    <row r="6" spans="1:5">
      <c r="A6" s="45" t="s">
        <v>611</v>
      </c>
      <c r="B6" t="s">
        <v>612</v>
      </c>
      <c r="C6" t="s">
        <v>711</v>
      </c>
      <c r="D6" t="s">
        <v>712</v>
      </c>
    </row>
    <row r="7" spans="1:5">
      <c r="A7" s="45"/>
      <c r="D7" s="2"/>
    </row>
    <row r="8" spans="1:5">
      <c r="A8" s="45">
        <v>1</v>
      </c>
      <c r="B8">
        <v>-7</v>
      </c>
      <c r="C8" t="s">
        <v>343</v>
      </c>
      <c r="D8" s="2">
        <v>1641432710.99</v>
      </c>
    </row>
    <row r="9" spans="1:5">
      <c r="A9" s="45" t="s">
        <v>312</v>
      </c>
      <c r="B9">
        <v>-4</v>
      </c>
      <c r="C9" t="s">
        <v>344</v>
      </c>
      <c r="D9" s="2">
        <v>276.11</v>
      </c>
    </row>
    <row r="10" spans="1:5">
      <c r="A10" s="45" t="s">
        <v>345</v>
      </c>
      <c r="B10">
        <v>-2</v>
      </c>
      <c r="C10" t="s">
        <v>346</v>
      </c>
      <c r="D10">
        <v>224.13</v>
      </c>
    </row>
    <row r="11" spans="1:5">
      <c r="A11" s="45" t="s">
        <v>347</v>
      </c>
      <c r="B11">
        <v>0</v>
      </c>
      <c r="C11" t="s">
        <v>348</v>
      </c>
      <c r="D11">
        <v>224.13</v>
      </c>
    </row>
    <row r="12" spans="1:5">
      <c r="A12" s="45" t="s">
        <v>349</v>
      </c>
      <c r="B12">
        <v>-5</v>
      </c>
      <c r="C12" t="s">
        <v>348</v>
      </c>
      <c r="D12">
        <v>224.13</v>
      </c>
    </row>
    <row r="13" spans="1:5">
      <c r="A13" s="45" t="s">
        <v>350</v>
      </c>
      <c r="B13">
        <v>-3</v>
      </c>
      <c r="C13" t="s">
        <v>367</v>
      </c>
      <c r="D13">
        <v>224.13</v>
      </c>
    </row>
    <row r="14" spans="1:5">
      <c r="A14" s="45" t="s">
        <v>351</v>
      </c>
      <c r="B14">
        <v>0</v>
      </c>
      <c r="C14" t="s">
        <v>352</v>
      </c>
      <c r="D14" s="2">
        <v>51.98</v>
      </c>
    </row>
    <row r="15" spans="1:5">
      <c r="A15" s="45" t="s">
        <v>353</v>
      </c>
      <c r="B15">
        <v>-2</v>
      </c>
      <c r="C15" t="s">
        <v>368</v>
      </c>
      <c r="D15" s="2">
        <v>51.98</v>
      </c>
    </row>
    <row r="16" spans="1:5">
      <c r="A16" s="45" t="s">
        <v>354</v>
      </c>
      <c r="B16">
        <v>-8</v>
      </c>
      <c r="C16" t="s">
        <v>368</v>
      </c>
      <c r="D16" s="2">
        <v>51.98</v>
      </c>
    </row>
    <row r="17" spans="1:4">
      <c r="A17" s="45" t="s">
        <v>355</v>
      </c>
      <c r="B17">
        <v>-6</v>
      </c>
      <c r="C17" t="s">
        <v>368</v>
      </c>
      <c r="D17" s="2">
        <v>51.98</v>
      </c>
    </row>
    <row r="18" spans="1:4">
      <c r="A18" s="45" t="s">
        <v>313</v>
      </c>
      <c r="B18">
        <v>-1</v>
      </c>
      <c r="C18" t="s">
        <v>356</v>
      </c>
      <c r="D18" s="2">
        <v>93987063.079999998</v>
      </c>
    </row>
    <row r="19" spans="1:4">
      <c r="A19" s="45" t="s">
        <v>357</v>
      </c>
      <c r="B19">
        <v>0</v>
      </c>
      <c r="C19" t="s">
        <v>358</v>
      </c>
      <c r="D19" s="2">
        <v>93987063.079999998</v>
      </c>
    </row>
    <row r="20" spans="1:4">
      <c r="A20" s="45" t="s">
        <v>359</v>
      </c>
      <c r="B20">
        <v>-3</v>
      </c>
      <c r="C20" t="s">
        <v>360</v>
      </c>
      <c r="D20" s="2">
        <v>93987063.079999998</v>
      </c>
    </row>
    <row r="21" spans="1:4">
      <c r="A21" s="45" t="s">
        <v>369</v>
      </c>
      <c r="B21">
        <v>-8</v>
      </c>
      <c r="C21" t="s">
        <v>370</v>
      </c>
      <c r="D21" s="2">
        <v>93987063.079999998</v>
      </c>
    </row>
    <row r="22" spans="1:4">
      <c r="A22" s="45" t="s">
        <v>371</v>
      </c>
      <c r="B22">
        <v>-9</v>
      </c>
      <c r="C22" t="s">
        <v>372</v>
      </c>
      <c r="D22" s="2">
        <v>93987063.079999998</v>
      </c>
    </row>
    <row r="23" spans="1:4">
      <c r="A23" s="45" t="s">
        <v>362</v>
      </c>
      <c r="B23">
        <v>-9</v>
      </c>
      <c r="C23" t="s">
        <v>363</v>
      </c>
      <c r="D23" s="2">
        <v>1354076882.9100001</v>
      </c>
    </row>
    <row r="24" spans="1:4">
      <c r="A24" s="45" t="s">
        <v>364</v>
      </c>
      <c r="B24">
        <v>-7</v>
      </c>
      <c r="C24" t="s">
        <v>365</v>
      </c>
      <c r="D24" s="2">
        <v>1354076882.9100001</v>
      </c>
    </row>
    <row r="25" spans="1:4">
      <c r="A25" s="45" t="s">
        <v>315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373</v>
      </c>
      <c r="D27" s="2">
        <v>293016857.47000003</v>
      </c>
    </row>
    <row r="28" spans="1:4">
      <c r="A28" s="45" t="s">
        <v>374</v>
      </c>
      <c r="B28">
        <v>-3</v>
      </c>
      <c r="C28" t="s">
        <v>375</v>
      </c>
      <c r="D28" s="2">
        <v>313424219.36000001</v>
      </c>
    </row>
    <row r="29" spans="1:4">
      <c r="A29" s="45" t="s">
        <v>376</v>
      </c>
      <c r="B29">
        <v>-6</v>
      </c>
      <c r="C29" t="s">
        <v>377</v>
      </c>
      <c r="D29" s="2">
        <v>313424219.36000001</v>
      </c>
    </row>
    <row r="30" spans="1:4">
      <c r="A30" s="45" t="s">
        <v>378</v>
      </c>
      <c r="B30">
        <v>-4</v>
      </c>
      <c r="C30" t="s">
        <v>379</v>
      </c>
      <c r="D30" s="2">
        <v>313424219.36000001</v>
      </c>
    </row>
    <row r="31" spans="1:4">
      <c r="A31" s="45" t="s">
        <v>314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380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316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381</v>
      </c>
      <c r="D37" s="2">
        <v>193288193.13999999</v>
      </c>
    </row>
    <row r="38" spans="1:4">
      <c r="A38" s="45" t="s">
        <v>18</v>
      </c>
      <c r="B38">
        <v>-1</v>
      </c>
      <c r="C38" t="s">
        <v>382</v>
      </c>
      <c r="D38" s="2">
        <v>59850844.119999997</v>
      </c>
    </row>
    <row r="39" spans="1:4">
      <c r="A39" s="45" t="s">
        <v>19</v>
      </c>
      <c r="B39">
        <v>0</v>
      </c>
      <c r="C39" t="s">
        <v>383</v>
      </c>
      <c r="D39" s="2">
        <v>133437349.02</v>
      </c>
    </row>
    <row r="40" spans="1:4">
      <c r="A40" s="45" t="s">
        <v>317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384</v>
      </c>
      <c r="D42" s="2">
        <v>38130.57</v>
      </c>
    </row>
    <row r="43" spans="1:4">
      <c r="A43" s="45" t="s">
        <v>24</v>
      </c>
      <c r="B43">
        <v>-2</v>
      </c>
      <c r="C43" t="s">
        <v>385</v>
      </c>
      <c r="D43" s="2">
        <v>28037.18</v>
      </c>
    </row>
    <row r="44" spans="1:4">
      <c r="A44" s="45" t="s">
        <v>25</v>
      </c>
      <c r="B44">
        <v>0</v>
      </c>
      <c r="C44" t="s">
        <v>386</v>
      </c>
      <c r="D44" s="2">
        <v>10093.39</v>
      </c>
    </row>
    <row r="45" spans="1:4">
      <c r="A45" s="45" t="s">
        <v>299</v>
      </c>
      <c r="B45">
        <v>-2</v>
      </c>
      <c r="C45" t="s">
        <v>300</v>
      </c>
      <c r="D45" s="2">
        <v>42165.18</v>
      </c>
    </row>
    <row r="46" spans="1:4">
      <c r="A46" s="45" t="s">
        <v>301</v>
      </c>
      <c r="B46">
        <v>-7</v>
      </c>
      <c r="C46" t="s">
        <v>300</v>
      </c>
      <c r="D46" s="2">
        <v>42165.18</v>
      </c>
    </row>
    <row r="47" spans="1:4">
      <c r="A47" s="45" t="s">
        <v>302</v>
      </c>
      <c r="B47">
        <v>-4</v>
      </c>
      <c r="C47" t="s">
        <v>395</v>
      </c>
      <c r="D47" s="2">
        <v>42165.18</v>
      </c>
    </row>
    <row r="48" spans="1:4">
      <c r="A48" s="45">
        <v>2</v>
      </c>
      <c r="B48">
        <v>-3</v>
      </c>
      <c r="C48" t="s">
        <v>616</v>
      </c>
      <c r="D48" s="2">
        <v>4542095578.6999998</v>
      </c>
    </row>
    <row r="49" spans="1:4">
      <c r="A49" s="45" t="s">
        <v>318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265</v>
      </c>
      <c r="B52">
        <v>-2</v>
      </c>
      <c r="C52" t="s">
        <v>396</v>
      </c>
      <c r="D52" s="2">
        <v>1469201224.8</v>
      </c>
    </row>
    <row r="53" spans="1:4">
      <c r="A53" s="45" t="s">
        <v>266</v>
      </c>
      <c r="B53">
        <v>0</v>
      </c>
      <c r="C53" t="s">
        <v>587</v>
      </c>
      <c r="D53" s="2">
        <v>1470153863.99</v>
      </c>
    </row>
    <row r="54" spans="1:4">
      <c r="A54" s="45" t="s">
        <v>648</v>
      </c>
      <c r="B54">
        <v>-9</v>
      </c>
      <c r="C54" t="s">
        <v>649</v>
      </c>
      <c r="D54" s="2">
        <v>-952639.19</v>
      </c>
    </row>
    <row r="55" spans="1:4">
      <c r="A55" s="45" t="s">
        <v>267</v>
      </c>
      <c r="B55">
        <v>-9</v>
      </c>
      <c r="C55" t="s">
        <v>397</v>
      </c>
      <c r="D55" s="2">
        <v>176358000</v>
      </c>
    </row>
    <row r="56" spans="1:4">
      <c r="A56" s="45" t="s">
        <v>268</v>
      </c>
      <c r="B56">
        <v>-7</v>
      </c>
      <c r="C56" t="s">
        <v>398</v>
      </c>
      <c r="D56" s="2">
        <v>176358000</v>
      </c>
    </row>
    <row r="57" spans="1:4">
      <c r="A57" s="45" t="s">
        <v>269</v>
      </c>
      <c r="B57">
        <v>-1</v>
      </c>
      <c r="C57" t="s">
        <v>399</v>
      </c>
      <c r="D57" s="2">
        <v>35837622.100000001</v>
      </c>
    </row>
    <row r="58" spans="1:4">
      <c r="A58" s="45" t="s">
        <v>270</v>
      </c>
      <c r="B58">
        <v>0</v>
      </c>
      <c r="C58" t="s">
        <v>400</v>
      </c>
      <c r="D58" s="2">
        <v>162276000</v>
      </c>
    </row>
    <row r="59" spans="1:4">
      <c r="A59" s="45" t="s">
        <v>271</v>
      </c>
      <c r="B59">
        <v>-8</v>
      </c>
      <c r="C59" t="s">
        <v>401</v>
      </c>
      <c r="D59" s="2">
        <v>-126438377.90000001</v>
      </c>
    </row>
    <row r="60" spans="1:4">
      <c r="A60" s="45" t="s">
        <v>272</v>
      </c>
      <c r="B60">
        <v>-8</v>
      </c>
      <c r="C60" t="s">
        <v>273</v>
      </c>
      <c r="D60" s="2">
        <v>2638564418.52</v>
      </c>
    </row>
    <row r="61" spans="1:4">
      <c r="A61" s="45" t="s">
        <v>274</v>
      </c>
      <c r="B61">
        <v>-6</v>
      </c>
      <c r="C61" t="s">
        <v>588</v>
      </c>
      <c r="D61" s="2">
        <v>2437270845.73</v>
      </c>
    </row>
    <row r="62" spans="1:4">
      <c r="A62" s="45" t="s">
        <v>275</v>
      </c>
      <c r="B62">
        <v>-4</v>
      </c>
      <c r="C62" t="s">
        <v>402</v>
      </c>
      <c r="D62" s="2">
        <v>14930652.029999999</v>
      </c>
    </row>
    <row r="63" spans="1:4">
      <c r="A63" s="45" t="s">
        <v>276</v>
      </c>
      <c r="B63">
        <v>-2</v>
      </c>
      <c r="C63" t="s">
        <v>403</v>
      </c>
      <c r="D63" s="2">
        <v>6880514.5099999998</v>
      </c>
    </row>
    <row r="64" spans="1:4">
      <c r="A64" s="45" t="s">
        <v>404</v>
      </c>
      <c r="B64">
        <v>0</v>
      </c>
      <c r="C64" t="s">
        <v>405</v>
      </c>
      <c r="D64" s="2">
        <v>37063734.409999996</v>
      </c>
    </row>
    <row r="65" spans="1:7">
      <c r="A65" s="45" t="s">
        <v>277</v>
      </c>
      <c r="B65">
        <v>0</v>
      </c>
      <c r="C65" t="s">
        <v>406</v>
      </c>
      <c r="D65" s="2">
        <v>1840770.2</v>
      </c>
      <c r="F65" s="48"/>
    </row>
    <row r="66" spans="1:7">
      <c r="A66" s="45" t="s">
        <v>278</v>
      </c>
      <c r="B66">
        <v>-9</v>
      </c>
      <c r="C66" t="s">
        <v>407</v>
      </c>
      <c r="D66" s="2">
        <v>2.5</v>
      </c>
      <c r="F66" s="2"/>
    </row>
    <row r="67" spans="1:7">
      <c r="A67" s="45" t="s">
        <v>279</v>
      </c>
      <c r="B67">
        <v>-7</v>
      </c>
      <c r="C67" t="s">
        <v>408</v>
      </c>
      <c r="D67" s="2">
        <v>32708898.859999999</v>
      </c>
      <c r="F67" s="48"/>
    </row>
    <row r="68" spans="1:7">
      <c r="A68" s="45" t="s">
        <v>280</v>
      </c>
      <c r="B68">
        <v>-5</v>
      </c>
      <c r="C68" t="s">
        <v>409</v>
      </c>
      <c r="D68" s="2">
        <v>18994.2</v>
      </c>
    </row>
    <row r="69" spans="1:7">
      <c r="A69" s="45" t="s">
        <v>281</v>
      </c>
      <c r="B69">
        <v>-1</v>
      </c>
      <c r="C69" t="s">
        <v>410</v>
      </c>
      <c r="D69" s="2">
        <v>61471779.280000001</v>
      </c>
    </row>
    <row r="70" spans="1:7">
      <c r="A70" s="45" t="s">
        <v>411</v>
      </c>
      <c r="B70">
        <v>0</v>
      </c>
      <c r="C70" t="s">
        <v>617</v>
      </c>
      <c r="D70" s="2">
        <v>1010953.34</v>
      </c>
    </row>
    <row r="71" spans="1:7">
      <c r="A71" s="45" t="s">
        <v>717</v>
      </c>
      <c r="B71">
        <v>-8</v>
      </c>
      <c r="C71" t="s">
        <v>718</v>
      </c>
      <c r="D71" s="2">
        <v>20900845.739999998</v>
      </c>
    </row>
    <row r="72" spans="1:7">
      <c r="A72" s="45" t="s">
        <v>618</v>
      </c>
      <c r="B72">
        <v>-6</v>
      </c>
      <c r="C72" t="s">
        <v>619</v>
      </c>
      <c r="D72" s="2">
        <v>24466427.719999999</v>
      </c>
    </row>
    <row r="73" spans="1:7">
      <c r="A73" s="45" t="s">
        <v>282</v>
      </c>
      <c r="B73">
        <v>-4</v>
      </c>
      <c r="C73" t="s">
        <v>413</v>
      </c>
      <c r="D73" s="2">
        <v>79314858.280000001</v>
      </c>
    </row>
    <row r="74" spans="1:7">
      <c r="A74" s="45" t="s">
        <v>283</v>
      </c>
      <c r="B74">
        <v>-2</v>
      </c>
      <c r="C74" t="s">
        <v>414</v>
      </c>
      <c r="D74" s="2">
        <v>79281286</v>
      </c>
    </row>
    <row r="75" spans="1:7">
      <c r="A75" s="45" t="s">
        <v>719</v>
      </c>
      <c r="B75">
        <v>0</v>
      </c>
      <c r="C75" t="s">
        <v>720</v>
      </c>
      <c r="D75" s="2">
        <v>33572.28</v>
      </c>
    </row>
    <row r="76" spans="1:7">
      <c r="A76" s="45" t="s">
        <v>284</v>
      </c>
      <c r="B76">
        <v>-7</v>
      </c>
      <c r="C76" t="s">
        <v>415</v>
      </c>
      <c r="D76" s="2">
        <v>142819380</v>
      </c>
    </row>
    <row r="77" spans="1:7">
      <c r="A77" s="45" t="s">
        <v>285</v>
      </c>
      <c r="B77">
        <v>-5</v>
      </c>
      <c r="C77" t="s">
        <v>416</v>
      </c>
      <c r="D77" s="2">
        <v>190425840</v>
      </c>
      <c r="G77" s="48"/>
    </row>
    <row r="78" spans="1:7">
      <c r="A78" s="45" t="s">
        <v>286</v>
      </c>
      <c r="B78">
        <v>-3</v>
      </c>
      <c r="C78" t="s">
        <v>417</v>
      </c>
      <c r="D78" s="2">
        <v>-47606460</v>
      </c>
      <c r="G78" s="48"/>
    </row>
    <row r="79" spans="1:7">
      <c r="A79" s="45" t="s">
        <v>319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418</v>
      </c>
      <c r="B81">
        <v>-8</v>
      </c>
      <c r="C81" t="s">
        <v>419</v>
      </c>
      <c r="D81" s="2">
        <v>1500</v>
      </c>
    </row>
    <row r="82" spans="1:4">
      <c r="A82" s="45" t="s">
        <v>420</v>
      </c>
      <c r="B82">
        <v>0</v>
      </c>
      <c r="C82" t="s">
        <v>421</v>
      </c>
      <c r="D82" s="2">
        <v>1500</v>
      </c>
    </row>
    <row r="83" spans="1:4">
      <c r="A83" s="45" t="s">
        <v>422</v>
      </c>
      <c r="B83">
        <v>-9</v>
      </c>
      <c r="C83" t="s">
        <v>421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423</v>
      </c>
      <c r="D85" s="2">
        <v>-1425</v>
      </c>
    </row>
    <row r="86" spans="1:4">
      <c r="A86" s="45" t="s">
        <v>39</v>
      </c>
      <c r="B86">
        <v>-4</v>
      </c>
      <c r="C86" t="s">
        <v>424</v>
      </c>
      <c r="D86" s="2">
        <v>-1425</v>
      </c>
    </row>
    <row r="87" spans="1:4">
      <c r="A87" s="45">
        <v>3</v>
      </c>
      <c r="B87">
        <v>0</v>
      </c>
      <c r="C87" t="s">
        <v>620</v>
      </c>
      <c r="D87" s="2">
        <v>74647059.890000001</v>
      </c>
    </row>
    <row r="88" spans="1:4">
      <c r="A88" s="45" t="s">
        <v>621</v>
      </c>
      <c r="B88">
        <v>0</v>
      </c>
      <c r="C88" t="s">
        <v>620</v>
      </c>
      <c r="D88" s="2">
        <v>74647059.890000001</v>
      </c>
    </row>
    <row r="89" spans="1:4">
      <c r="A89" s="45" t="s">
        <v>622</v>
      </c>
      <c r="B89">
        <v>-3</v>
      </c>
      <c r="C89" t="s">
        <v>623</v>
      </c>
      <c r="D89" s="2">
        <v>74647059.890000001</v>
      </c>
    </row>
    <row r="90" spans="1:4">
      <c r="A90" s="47" t="s">
        <v>624</v>
      </c>
      <c r="B90">
        <v>-7</v>
      </c>
      <c r="C90" t="s">
        <v>625</v>
      </c>
      <c r="D90" s="2">
        <v>74647059.890000001</v>
      </c>
    </row>
    <row r="91" spans="1:4">
      <c r="A91" s="45" t="s">
        <v>626</v>
      </c>
      <c r="B91">
        <v>-3</v>
      </c>
      <c r="C91" t="s">
        <v>625</v>
      </c>
      <c r="D91" s="2">
        <v>74647059.890000001</v>
      </c>
    </row>
    <row r="92" spans="1:4">
      <c r="A92" s="45" t="s">
        <v>627</v>
      </c>
      <c r="B92">
        <v>-8</v>
      </c>
      <c r="C92" t="s">
        <v>628</v>
      </c>
      <c r="D92" s="2">
        <v>35006416.810000002</v>
      </c>
    </row>
    <row r="93" spans="1:4">
      <c r="A93" s="45" t="s">
        <v>629</v>
      </c>
      <c r="B93">
        <v>-6</v>
      </c>
      <c r="C93" t="s">
        <v>630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331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425</v>
      </c>
      <c r="D99" s="2">
        <v>154639990.65000001</v>
      </c>
    </row>
    <row r="100" spans="1:4">
      <c r="A100" s="45" t="s">
        <v>49</v>
      </c>
      <c r="B100">
        <v>-3</v>
      </c>
      <c r="C100" t="s">
        <v>426</v>
      </c>
      <c r="D100" s="2">
        <v>22132358.16</v>
      </c>
    </row>
    <row r="101" spans="1:4">
      <c r="A101" s="45" t="s">
        <v>50</v>
      </c>
      <c r="B101">
        <v>-2</v>
      </c>
      <c r="C101" t="s">
        <v>427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428</v>
      </c>
      <c r="D104" s="2">
        <v>14807.52</v>
      </c>
    </row>
    <row r="105" spans="1:4">
      <c r="A105" s="45" t="s">
        <v>56</v>
      </c>
      <c r="B105">
        <v>0</v>
      </c>
      <c r="C105" t="s">
        <v>429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430</v>
      </c>
      <c r="D107" s="2">
        <v>203163.67</v>
      </c>
    </row>
    <row r="108" spans="1:4">
      <c r="A108" s="45" t="s">
        <v>60</v>
      </c>
      <c r="B108">
        <v>-3</v>
      </c>
      <c r="C108" t="s">
        <v>430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431</v>
      </c>
      <c r="D110" s="2">
        <v>2353974.4900000002</v>
      </c>
    </row>
    <row r="111" spans="1:4">
      <c r="A111" s="45" t="s">
        <v>64</v>
      </c>
      <c r="B111">
        <v>-1</v>
      </c>
      <c r="C111" t="s">
        <v>631</v>
      </c>
      <c r="D111" s="2">
        <v>1688457.37</v>
      </c>
    </row>
    <row r="112" spans="1:4">
      <c r="A112" s="45" t="s">
        <v>65</v>
      </c>
      <c r="B112">
        <v>0</v>
      </c>
      <c r="C112" t="s">
        <v>432</v>
      </c>
      <c r="D112" s="2">
        <v>114779.71</v>
      </c>
    </row>
    <row r="113" spans="1:4">
      <c r="A113" s="45" t="s">
        <v>66</v>
      </c>
      <c r="B113">
        <v>-8</v>
      </c>
      <c r="C113" t="s">
        <v>433</v>
      </c>
      <c r="D113" s="2">
        <v>313339.5</v>
      </c>
    </row>
    <row r="114" spans="1:4">
      <c r="A114" s="45" t="s">
        <v>67</v>
      </c>
      <c r="B114">
        <v>-4</v>
      </c>
      <c r="C114" t="s">
        <v>434</v>
      </c>
      <c r="D114" s="2">
        <v>143226.23000000001</v>
      </c>
    </row>
    <row r="115" spans="1:4">
      <c r="A115" s="45" t="s">
        <v>68</v>
      </c>
      <c r="B115">
        <v>0</v>
      </c>
      <c r="C115" t="s">
        <v>435</v>
      </c>
      <c r="D115" s="2">
        <v>34639.360000000001</v>
      </c>
    </row>
    <row r="116" spans="1:4">
      <c r="A116" s="45" t="s">
        <v>69</v>
      </c>
      <c r="B116">
        <v>-3</v>
      </c>
      <c r="C116" t="s">
        <v>444</v>
      </c>
      <c r="D116" s="2">
        <v>30791.21</v>
      </c>
    </row>
    <row r="117" spans="1:4">
      <c r="A117" s="45" t="s">
        <v>70</v>
      </c>
      <c r="B117">
        <v>-1</v>
      </c>
      <c r="C117" t="s">
        <v>445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447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448</v>
      </c>
      <c r="D122" s="2">
        <v>239017.62</v>
      </c>
    </row>
    <row r="123" spans="1:4">
      <c r="A123" s="45" t="s">
        <v>80</v>
      </c>
      <c r="B123">
        <v>-1</v>
      </c>
      <c r="C123" t="s">
        <v>449</v>
      </c>
      <c r="D123" s="2">
        <v>24681.7</v>
      </c>
    </row>
    <row r="124" spans="1:4">
      <c r="A124" s="45" t="s">
        <v>81</v>
      </c>
      <c r="B124">
        <v>-8</v>
      </c>
      <c r="C124" t="s">
        <v>450</v>
      </c>
      <c r="D124" s="2">
        <v>214442.23999999999</v>
      </c>
    </row>
    <row r="125" spans="1:4">
      <c r="A125" s="45" t="s">
        <v>451</v>
      </c>
      <c r="B125">
        <v>-6</v>
      </c>
      <c r="C125" t="s">
        <v>452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453</v>
      </c>
      <c r="D127" s="2">
        <v>302860.93</v>
      </c>
    </row>
    <row r="128" spans="1:4">
      <c r="A128" s="47" t="s">
        <v>85</v>
      </c>
      <c r="B128">
        <v>-3</v>
      </c>
      <c r="C128" t="s">
        <v>454</v>
      </c>
      <c r="D128" s="2">
        <v>286736.36</v>
      </c>
    </row>
    <row r="129" spans="1:4">
      <c r="A129" s="45" t="s">
        <v>86</v>
      </c>
      <c r="B129">
        <v>-1</v>
      </c>
      <c r="C129" t="s">
        <v>455</v>
      </c>
      <c r="D129" s="2">
        <v>16124.57</v>
      </c>
    </row>
    <row r="130" spans="1:4">
      <c r="A130" s="45" t="s">
        <v>87</v>
      </c>
      <c r="B130">
        <v>-7</v>
      </c>
      <c r="C130" t="s">
        <v>456</v>
      </c>
      <c r="D130" s="2">
        <v>931482.37</v>
      </c>
    </row>
    <row r="131" spans="1:4">
      <c r="A131" s="45" t="s">
        <v>88</v>
      </c>
      <c r="B131">
        <v>-5</v>
      </c>
      <c r="C131" t="s">
        <v>457</v>
      </c>
      <c r="D131" s="2">
        <v>931482.37</v>
      </c>
    </row>
    <row r="132" spans="1:4">
      <c r="A132" s="45" t="s">
        <v>89</v>
      </c>
      <c r="B132">
        <v>-2</v>
      </c>
      <c r="C132" t="s">
        <v>458</v>
      </c>
      <c r="D132" s="2">
        <v>329456.34999999998</v>
      </c>
    </row>
    <row r="133" spans="1:4">
      <c r="A133" s="45" t="s">
        <v>632</v>
      </c>
      <c r="B133">
        <v>0</v>
      </c>
      <c r="C133" t="s">
        <v>633</v>
      </c>
      <c r="D133" s="2">
        <v>311269.01</v>
      </c>
    </row>
    <row r="134" spans="1:4">
      <c r="A134" s="45" t="s">
        <v>90</v>
      </c>
      <c r="B134">
        <v>-9</v>
      </c>
      <c r="C134" t="s">
        <v>459</v>
      </c>
      <c r="D134" s="2">
        <v>18187.34</v>
      </c>
    </row>
    <row r="135" spans="1:4">
      <c r="A135" s="45" t="s">
        <v>91</v>
      </c>
      <c r="B135">
        <v>0</v>
      </c>
      <c r="C135" t="s">
        <v>460</v>
      </c>
      <c r="D135" s="2">
        <v>94622.67</v>
      </c>
    </row>
    <row r="136" spans="1:4">
      <c r="A136" s="45" t="s">
        <v>92</v>
      </c>
      <c r="B136">
        <v>-9</v>
      </c>
      <c r="C136" t="s">
        <v>461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462</v>
      </c>
      <c r="D138" s="2">
        <v>3442611.36</v>
      </c>
    </row>
    <row r="139" spans="1:4">
      <c r="A139" s="45" t="s">
        <v>96</v>
      </c>
      <c r="B139">
        <v>0</v>
      </c>
      <c r="C139" t="s">
        <v>463</v>
      </c>
      <c r="D139" s="2">
        <v>865877.22</v>
      </c>
    </row>
    <row r="140" spans="1:4">
      <c r="A140" s="45" t="s">
        <v>97</v>
      </c>
      <c r="B140">
        <v>-9</v>
      </c>
      <c r="C140" t="s">
        <v>464</v>
      </c>
      <c r="D140" s="2">
        <v>1103577.68</v>
      </c>
    </row>
    <row r="141" spans="1:4">
      <c r="A141" s="45" t="s">
        <v>98</v>
      </c>
      <c r="B141">
        <v>-7</v>
      </c>
      <c r="C141" t="s">
        <v>465</v>
      </c>
      <c r="D141" s="2">
        <v>79125.73</v>
      </c>
    </row>
    <row r="142" spans="1:4">
      <c r="A142" s="45" t="s">
        <v>99</v>
      </c>
      <c r="B142">
        <v>-5</v>
      </c>
      <c r="C142" t="s">
        <v>466</v>
      </c>
      <c r="D142" s="2">
        <v>65240.13</v>
      </c>
    </row>
    <row r="143" spans="1:4">
      <c r="A143" s="45" t="s">
        <v>100</v>
      </c>
      <c r="B143">
        <v>-1</v>
      </c>
      <c r="C143" t="s">
        <v>467</v>
      </c>
      <c r="D143" s="2">
        <v>611912.44999999995</v>
      </c>
    </row>
    <row r="144" spans="1:4">
      <c r="A144" s="45" t="s">
        <v>101</v>
      </c>
      <c r="B144">
        <v>-8</v>
      </c>
      <c r="C144" t="s">
        <v>468</v>
      </c>
      <c r="D144" s="2">
        <v>37505.410000000003</v>
      </c>
    </row>
    <row r="145" spans="1:4">
      <c r="A145" s="45" t="s">
        <v>102</v>
      </c>
      <c r="B145">
        <v>-4</v>
      </c>
      <c r="C145" t="s">
        <v>469</v>
      </c>
      <c r="D145" s="2">
        <v>223246.51</v>
      </c>
    </row>
    <row r="146" spans="1:4">
      <c r="A146" s="45" t="s">
        <v>103</v>
      </c>
      <c r="B146">
        <v>-2</v>
      </c>
      <c r="C146" t="s">
        <v>470</v>
      </c>
      <c r="D146" s="2">
        <v>412820.2</v>
      </c>
    </row>
    <row r="147" spans="1:4">
      <c r="A147" s="45" t="s">
        <v>104</v>
      </c>
      <c r="B147">
        <v>0</v>
      </c>
      <c r="C147" t="s">
        <v>471</v>
      </c>
      <c r="D147" s="2">
        <v>43155.78</v>
      </c>
    </row>
    <row r="148" spans="1:4">
      <c r="A148" s="45" t="s">
        <v>105</v>
      </c>
      <c r="B148">
        <v>-9</v>
      </c>
      <c r="C148" t="s">
        <v>472</v>
      </c>
      <c r="D148" s="2">
        <v>113.72</v>
      </c>
    </row>
    <row r="149" spans="1:4">
      <c r="A149" s="45" t="s">
        <v>473</v>
      </c>
      <c r="B149">
        <v>-1</v>
      </c>
      <c r="C149" t="s">
        <v>474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475</v>
      </c>
      <c r="D151" s="2">
        <v>20495.25</v>
      </c>
    </row>
    <row r="152" spans="1:4">
      <c r="A152" s="45" t="s">
        <v>109</v>
      </c>
      <c r="B152">
        <v>-8</v>
      </c>
      <c r="C152" t="s">
        <v>476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477</v>
      </c>
      <c r="D154" s="2">
        <v>1584800</v>
      </c>
    </row>
    <row r="155" spans="1:4">
      <c r="A155" s="45" t="s">
        <v>113</v>
      </c>
      <c r="B155">
        <v>0</v>
      </c>
      <c r="C155" t="s">
        <v>478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479</v>
      </c>
      <c r="D157" s="2">
        <v>607533.81999999995</v>
      </c>
    </row>
    <row r="158" spans="1:4">
      <c r="A158" s="45" t="s">
        <v>117</v>
      </c>
      <c r="B158">
        <v>-6</v>
      </c>
      <c r="C158" t="s">
        <v>480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481</v>
      </c>
      <c r="D160" s="2">
        <v>38569.14</v>
      </c>
    </row>
    <row r="161" spans="1:4">
      <c r="A161" s="45" t="s">
        <v>121</v>
      </c>
      <c r="B161">
        <v>-3</v>
      </c>
      <c r="C161" t="s">
        <v>481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482</v>
      </c>
      <c r="D163" s="2">
        <v>116481.54</v>
      </c>
    </row>
    <row r="164" spans="1:4">
      <c r="A164" s="45" t="s">
        <v>483</v>
      </c>
      <c r="B164">
        <v>-3</v>
      </c>
      <c r="C164" t="s">
        <v>484</v>
      </c>
      <c r="D164" s="2">
        <v>15000</v>
      </c>
    </row>
    <row r="165" spans="1:4">
      <c r="A165" s="45" t="s">
        <v>287</v>
      </c>
      <c r="B165">
        <v>-1</v>
      </c>
      <c r="C165" t="s">
        <v>485</v>
      </c>
      <c r="D165" s="2">
        <v>10</v>
      </c>
    </row>
    <row r="166" spans="1:4">
      <c r="A166" s="45" t="s">
        <v>125</v>
      </c>
      <c r="B166">
        <v>-6</v>
      </c>
      <c r="C166" t="s">
        <v>482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486</v>
      </c>
      <c r="D170" s="2">
        <v>300</v>
      </c>
    </row>
    <row r="171" spans="1:4">
      <c r="A171" s="45" t="s">
        <v>334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487</v>
      </c>
      <c r="D173" s="2">
        <v>5449581.4500000002</v>
      </c>
    </row>
    <row r="174" spans="1:4">
      <c r="A174" s="45" t="s">
        <v>136</v>
      </c>
      <c r="B174">
        <v>-3</v>
      </c>
      <c r="C174" t="s">
        <v>487</v>
      </c>
      <c r="D174" s="2">
        <v>5449581.4500000002</v>
      </c>
    </row>
    <row r="175" spans="1:4">
      <c r="A175" s="45" t="s">
        <v>488</v>
      </c>
      <c r="B175">
        <v>-4</v>
      </c>
      <c r="C175" t="s">
        <v>489</v>
      </c>
      <c r="D175" s="2">
        <v>76832.45</v>
      </c>
    </row>
    <row r="176" spans="1:4">
      <c r="A176" s="45" t="s">
        <v>490</v>
      </c>
      <c r="B176">
        <v>-3</v>
      </c>
      <c r="C176" t="s">
        <v>491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492</v>
      </c>
      <c r="D178" s="2">
        <v>1183132.82</v>
      </c>
    </row>
    <row r="179" spans="1:4">
      <c r="A179" s="45" t="s">
        <v>140</v>
      </c>
      <c r="B179">
        <v>-7</v>
      </c>
      <c r="C179" t="s">
        <v>493</v>
      </c>
      <c r="D179" s="2">
        <v>1183132.82</v>
      </c>
    </row>
    <row r="180" spans="1:4">
      <c r="A180" s="45" t="s">
        <v>494</v>
      </c>
      <c r="B180">
        <v>-8</v>
      </c>
      <c r="C180" t="s">
        <v>495</v>
      </c>
      <c r="D180" s="2">
        <v>16680.73</v>
      </c>
    </row>
    <row r="181" spans="1:4">
      <c r="A181" s="45" t="s">
        <v>496</v>
      </c>
      <c r="B181">
        <v>-7</v>
      </c>
      <c r="C181" t="s">
        <v>497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498</v>
      </c>
      <c r="D184" s="2">
        <v>547.33000000000004</v>
      </c>
    </row>
    <row r="185" spans="1:4">
      <c r="A185" s="45" t="s">
        <v>499</v>
      </c>
      <c r="B185">
        <v>0</v>
      </c>
      <c r="C185" t="s">
        <v>500</v>
      </c>
      <c r="D185" s="2">
        <v>943676.94</v>
      </c>
    </row>
    <row r="186" spans="1:4">
      <c r="A186" s="45" t="s">
        <v>335</v>
      </c>
      <c r="B186">
        <v>-8</v>
      </c>
      <c r="C186" t="s">
        <v>501</v>
      </c>
      <c r="D186" s="2">
        <v>9469445.2599999998</v>
      </c>
    </row>
    <row r="187" spans="1:4">
      <c r="A187" s="45" t="s">
        <v>145</v>
      </c>
      <c r="B187">
        <v>-6</v>
      </c>
      <c r="C187" t="s">
        <v>502</v>
      </c>
      <c r="D187" s="2">
        <v>3904.79</v>
      </c>
    </row>
    <row r="188" spans="1:4">
      <c r="A188" s="45" t="s">
        <v>146</v>
      </c>
      <c r="B188">
        <v>-4</v>
      </c>
      <c r="C188" t="s">
        <v>503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338</v>
      </c>
      <c r="B192">
        <v>-5</v>
      </c>
      <c r="C192" t="s">
        <v>504</v>
      </c>
      <c r="D192" s="2">
        <v>27770863.710000001</v>
      </c>
    </row>
    <row r="193" spans="1:4">
      <c r="A193" s="45" t="s">
        <v>152</v>
      </c>
      <c r="B193">
        <v>-3</v>
      </c>
      <c r="C193" t="s">
        <v>504</v>
      </c>
      <c r="D193" s="2">
        <v>27770863.710000001</v>
      </c>
    </row>
    <row r="194" spans="1:4">
      <c r="A194" s="45" t="s">
        <v>505</v>
      </c>
      <c r="B194">
        <v>-4</v>
      </c>
      <c r="C194" t="s">
        <v>599</v>
      </c>
      <c r="D194" s="2">
        <v>229360.04</v>
      </c>
    </row>
    <row r="195" spans="1:4">
      <c r="A195" s="45" t="s">
        <v>506</v>
      </c>
      <c r="B195">
        <v>-5</v>
      </c>
      <c r="C195" t="s">
        <v>507</v>
      </c>
      <c r="D195" s="2">
        <v>229360.04</v>
      </c>
    </row>
    <row r="196" spans="1:4">
      <c r="A196" s="45" t="s">
        <v>153</v>
      </c>
      <c r="B196">
        <v>-6</v>
      </c>
      <c r="C196" t="s">
        <v>508</v>
      </c>
      <c r="D196" s="2">
        <v>-7185.28</v>
      </c>
    </row>
    <row r="197" spans="1:4">
      <c r="A197" s="45" t="s">
        <v>340</v>
      </c>
      <c r="B197">
        <v>-4</v>
      </c>
      <c r="C197" t="s">
        <v>509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339</v>
      </c>
      <c r="B199">
        <v>-9</v>
      </c>
      <c r="C199" t="s">
        <v>510</v>
      </c>
      <c r="D199" s="2">
        <v>10005799.5</v>
      </c>
    </row>
    <row r="200" spans="1:4">
      <c r="A200" s="45" t="s">
        <v>156</v>
      </c>
      <c r="B200">
        <v>-7</v>
      </c>
      <c r="C200" t="s">
        <v>510</v>
      </c>
      <c r="D200" s="2">
        <v>10005799.5</v>
      </c>
    </row>
    <row r="201" spans="1:4">
      <c r="A201" s="45" t="s">
        <v>511</v>
      </c>
      <c r="B201">
        <v>-8</v>
      </c>
      <c r="C201" t="s">
        <v>721</v>
      </c>
      <c r="D201" s="2">
        <v>82569.61</v>
      </c>
    </row>
    <row r="202" spans="1:4">
      <c r="A202" s="45" t="s">
        <v>512</v>
      </c>
      <c r="B202">
        <v>-9</v>
      </c>
      <c r="C202" t="s">
        <v>513</v>
      </c>
      <c r="D202" s="2">
        <v>82569.61</v>
      </c>
    </row>
    <row r="203" spans="1:4">
      <c r="A203" s="45" t="s">
        <v>157</v>
      </c>
      <c r="B203">
        <v>0</v>
      </c>
      <c r="C203" t="s">
        <v>514</v>
      </c>
      <c r="D203" s="2">
        <v>-2586.6999999999998</v>
      </c>
    </row>
    <row r="204" spans="1:4">
      <c r="A204" s="47" t="s">
        <v>341</v>
      </c>
      <c r="B204">
        <v>-8</v>
      </c>
      <c r="C204" t="s">
        <v>515</v>
      </c>
      <c r="D204" s="2">
        <v>-2586.6999999999998</v>
      </c>
    </row>
    <row r="205" spans="1:4">
      <c r="A205" s="45">
        <v>4</v>
      </c>
      <c r="B205">
        <v>-6</v>
      </c>
      <c r="C205" t="s">
        <v>343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320</v>
      </c>
      <c r="B207">
        <v>-6</v>
      </c>
      <c r="C207" t="s">
        <v>305</v>
      </c>
      <c r="D207" s="2">
        <v>196736373.74000001</v>
      </c>
    </row>
    <row r="208" spans="1:4">
      <c r="A208" s="45" t="s">
        <v>306</v>
      </c>
      <c r="B208">
        <v>0</v>
      </c>
      <c r="C208" t="s">
        <v>307</v>
      </c>
      <c r="D208" s="2">
        <v>196736373.74000001</v>
      </c>
    </row>
    <row r="209" spans="1:7">
      <c r="A209" s="45" t="s">
        <v>308</v>
      </c>
      <c r="B209">
        <v>-1</v>
      </c>
      <c r="C209" t="s">
        <v>724</v>
      </c>
      <c r="D209" s="2">
        <v>196736373.74000001</v>
      </c>
    </row>
    <row r="210" spans="1:7">
      <c r="A210" s="45" t="s">
        <v>247</v>
      </c>
      <c r="B210">
        <v>0</v>
      </c>
      <c r="C210" t="s">
        <v>725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321</v>
      </c>
      <c r="G211" s="2">
        <f>+D212</f>
        <v>20106491.969999999</v>
      </c>
    </row>
    <row r="212" spans="1:7">
      <c r="A212" s="45" t="s">
        <v>321</v>
      </c>
      <c r="B212">
        <v>-8</v>
      </c>
      <c r="C212" t="s">
        <v>516</v>
      </c>
      <c r="D212" s="2">
        <v>20106491.969999999</v>
      </c>
      <c r="F212" t="s">
        <v>522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517</v>
      </c>
      <c r="D213" s="2">
        <v>20106491.969999999</v>
      </c>
      <c r="F213" t="s">
        <v>322</v>
      </c>
      <c r="G213" s="2">
        <f>+D226</f>
        <v>428928.08</v>
      </c>
    </row>
    <row r="214" spans="1:7">
      <c r="A214" s="45" t="s">
        <v>298</v>
      </c>
      <c r="B214">
        <v>-8</v>
      </c>
      <c r="C214" t="s">
        <v>518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519</v>
      </c>
      <c r="D215" s="2">
        <v>4405079.59</v>
      </c>
    </row>
    <row r="216" spans="1:7">
      <c r="A216" s="45" t="s">
        <v>164</v>
      </c>
      <c r="B216">
        <v>-4</v>
      </c>
      <c r="C216" t="s">
        <v>520</v>
      </c>
      <c r="D216" s="2">
        <v>5337932.0199999996</v>
      </c>
    </row>
    <row r="217" spans="1:7">
      <c r="A217" s="45" t="s">
        <v>165</v>
      </c>
      <c r="B217">
        <v>-2</v>
      </c>
      <c r="C217" t="s">
        <v>521</v>
      </c>
      <c r="D217" s="2">
        <v>1158893.1399999999</v>
      </c>
    </row>
    <row r="218" spans="1:7">
      <c r="A218" s="45" t="s">
        <v>522</v>
      </c>
      <c r="B218">
        <v>-1</v>
      </c>
      <c r="C218" t="s">
        <v>523</v>
      </c>
      <c r="D218" s="2">
        <v>73439.63</v>
      </c>
    </row>
    <row r="219" spans="1:7">
      <c r="A219" s="45" t="s">
        <v>524</v>
      </c>
      <c r="B219">
        <v>-9</v>
      </c>
      <c r="C219" t="s">
        <v>525</v>
      </c>
      <c r="D219" s="2">
        <v>73439.63</v>
      </c>
    </row>
    <row r="220" spans="1:7">
      <c r="A220" s="45" t="s">
        <v>526</v>
      </c>
      <c r="B220">
        <v>-5</v>
      </c>
      <c r="C220" t="s">
        <v>527</v>
      </c>
      <c r="D220" s="2">
        <v>73439.63</v>
      </c>
    </row>
    <row r="221" spans="1:7">
      <c r="A221" s="45" t="s">
        <v>323</v>
      </c>
      <c r="B221">
        <v>-5</v>
      </c>
      <c r="C221" t="s">
        <v>528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529</v>
      </c>
      <c r="D223" s="2">
        <v>210684754.06999999</v>
      </c>
    </row>
    <row r="224" spans="1:7">
      <c r="A224" s="45" t="s">
        <v>169</v>
      </c>
      <c r="B224">
        <v>-8</v>
      </c>
      <c r="C224" t="s">
        <v>530</v>
      </c>
      <c r="D224" s="2">
        <v>63161042.780000001</v>
      </c>
    </row>
    <row r="225" spans="1:4">
      <c r="A225" s="45" t="s">
        <v>322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531</v>
      </c>
      <c r="D227" s="2">
        <v>428928.08</v>
      </c>
    </row>
    <row r="228" spans="1:4">
      <c r="A228" s="45" t="s">
        <v>174</v>
      </c>
      <c r="B228">
        <v>-9</v>
      </c>
      <c r="C228" t="s">
        <v>540</v>
      </c>
      <c r="D228" s="2">
        <v>316779.36</v>
      </c>
    </row>
    <row r="229" spans="1:4">
      <c r="A229" s="45" t="s">
        <v>175</v>
      </c>
      <c r="B229">
        <v>-7</v>
      </c>
      <c r="C229" t="s">
        <v>541</v>
      </c>
      <c r="D229" s="2">
        <v>87985.26</v>
      </c>
    </row>
    <row r="230" spans="1:4">
      <c r="A230" s="45" t="s">
        <v>176</v>
      </c>
      <c r="B230">
        <v>-5</v>
      </c>
      <c r="C230" t="s">
        <v>542</v>
      </c>
      <c r="D230" s="2">
        <v>24163.46</v>
      </c>
    </row>
    <row r="231" spans="1:4">
      <c r="A231" s="45" t="s">
        <v>543</v>
      </c>
      <c r="B231">
        <v>-7</v>
      </c>
      <c r="C231" t="s">
        <v>544</v>
      </c>
      <c r="D231" s="2">
        <v>2013542.19</v>
      </c>
    </row>
    <row r="232" spans="1:4">
      <c r="A232" s="45" t="s">
        <v>545</v>
      </c>
      <c r="B232">
        <v>-2</v>
      </c>
      <c r="C232" t="s">
        <v>544</v>
      </c>
      <c r="D232" s="2">
        <v>2013542.19</v>
      </c>
    </row>
    <row r="233" spans="1:4">
      <c r="A233" s="45" t="s">
        <v>546</v>
      </c>
      <c r="B233">
        <v>-7</v>
      </c>
      <c r="C233" t="s">
        <v>547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548</v>
      </c>
      <c r="D235" s="2">
        <v>3264265.29</v>
      </c>
    </row>
    <row r="236" spans="1:4">
      <c r="A236" s="45" t="s">
        <v>180</v>
      </c>
      <c r="B236">
        <v>-9</v>
      </c>
      <c r="C236" t="s">
        <v>549</v>
      </c>
      <c r="D236" s="2">
        <v>242178.11</v>
      </c>
    </row>
    <row r="237" spans="1:4">
      <c r="A237" s="45" t="s">
        <v>181</v>
      </c>
      <c r="B237">
        <v>-7</v>
      </c>
      <c r="C237" t="s">
        <v>550</v>
      </c>
      <c r="D237" s="2">
        <v>490420.18</v>
      </c>
    </row>
    <row r="238" spans="1:4">
      <c r="A238" s="45" t="s">
        <v>182</v>
      </c>
      <c r="B238">
        <v>-5</v>
      </c>
      <c r="C238" t="s">
        <v>551</v>
      </c>
      <c r="D238" s="2">
        <v>31248.01</v>
      </c>
    </row>
    <row r="239" spans="1:4">
      <c r="A239" s="45" t="s">
        <v>183</v>
      </c>
      <c r="B239">
        <v>-1</v>
      </c>
      <c r="C239" t="s">
        <v>552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324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589</v>
      </c>
      <c r="D245" s="2">
        <v>4000000000</v>
      </c>
    </row>
    <row r="246" spans="1:4">
      <c r="A246" s="45" t="s">
        <v>288</v>
      </c>
      <c r="B246">
        <v>0</v>
      </c>
      <c r="C246" t="s">
        <v>289</v>
      </c>
      <c r="D246" s="2">
        <v>167259.56</v>
      </c>
    </row>
    <row r="247" spans="1:4">
      <c r="A247" s="45" t="s">
        <v>290</v>
      </c>
      <c r="B247">
        <v>-4</v>
      </c>
      <c r="C247" t="s">
        <v>291</v>
      </c>
      <c r="D247" s="2">
        <v>167259.56</v>
      </c>
    </row>
    <row r="248" spans="1:4">
      <c r="A248" s="45" t="s">
        <v>292</v>
      </c>
      <c r="B248">
        <v>-5</v>
      </c>
      <c r="C248" t="s">
        <v>291</v>
      </c>
      <c r="D248" s="2">
        <v>167259.56</v>
      </c>
    </row>
    <row r="249" spans="1:4">
      <c r="A249" s="47" t="s">
        <v>293</v>
      </c>
      <c r="B249">
        <v>-8</v>
      </c>
      <c r="C249" t="s">
        <v>554</v>
      </c>
      <c r="D249" s="2">
        <v>167259.56</v>
      </c>
    </row>
    <row r="250" spans="1:4">
      <c r="A250" s="45" t="s">
        <v>327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555</v>
      </c>
      <c r="D252" s="2">
        <v>144135793.43000001</v>
      </c>
    </row>
    <row r="253" spans="1:4">
      <c r="A253" s="45" t="s">
        <v>200</v>
      </c>
      <c r="B253">
        <v>0</v>
      </c>
      <c r="C253" t="s">
        <v>555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556</v>
      </c>
      <c r="D256" s="2">
        <v>1214377794.6199999</v>
      </c>
    </row>
    <row r="257" spans="1:4">
      <c r="A257" s="45" t="s">
        <v>326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557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558</v>
      </c>
      <c r="D262" s="2">
        <v>-90972509.540000007</v>
      </c>
    </row>
    <row r="263" spans="1:4">
      <c r="A263" s="45" t="s">
        <v>214</v>
      </c>
      <c r="B263">
        <v>-1</v>
      </c>
      <c r="C263" t="s">
        <v>559</v>
      </c>
      <c r="D263" s="2">
        <v>-90972509.540000007</v>
      </c>
    </row>
    <row r="264" spans="1:4">
      <c r="A264" s="45" t="s">
        <v>294</v>
      </c>
      <c r="B264">
        <v>-8</v>
      </c>
      <c r="C264" t="s">
        <v>295</v>
      </c>
      <c r="D264" s="2">
        <v>10980337.07</v>
      </c>
    </row>
    <row r="265" spans="1:4">
      <c r="A265" s="45" t="s">
        <v>296</v>
      </c>
      <c r="B265">
        <v>-9</v>
      </c>
      <c r="C265" t="s">
        <v>295</v>
      </c>
      <c r="D265" s="2">
        <v>10980337.07</v>
      </c>
    </row>
    <row r="266" spans="1:4">
      <c r="A266" s="45" t="s">
        <v>297</v>
      </c>
      <c r="B266">
        <v>-7</v>
      </c>
      <c r="C266" t="s">
        <v>560</v>
      </c>
      <c r="D266" s="2">
        <v>10980337.07</v>
      </c>
    </row>
    <row r="267" spans="1:4">
      <c r="A267" s="45" t="s">
        <v>674</v>
      </c>
      <c r="B267">
        <v>-1</v>
      </c>
      <c r="C267" t="s">
        <v>675</v>
      </c>
      <c r="D267" s="2">
        <v>-828363678.90999997</v>
      </c>
    </row>
    <row r="268" spans="1:4">
      <c r="A268" s="45" t="s">
        <v>676</v>
      </c>
      <c r="B268">
        <v>-5</v>
      </c>
      <c r="C268" t="s">
        <v>675</v>
      </c>
      <c r="D268" s="2">
        <v>-828363678.90999997</v>
      </c>
    </row>
    <row r="269" spans="1:4">
      <c r="A269" s="45" t="s">
        <v>677</v>
      </c>
      <c r="B269">
        <v>0</v>
      </c>
      <c r="C269" t="s">
        <v>675</v>
      </c>
      <c r="D269" s="2">
        <v>-828363678.90999997</v>
      </c>
    </row>
    <row r="270" spans="1:4">
      <c r="A270" s="45" t="s">
        <v>678</v>
      </c>
      <c r="B270">
        <v>-5</v>
      </c>
      <c r="C270" t="s">
        <v>679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336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561</v>
      </c>
      <c r="D276" s="2">
        <v>9226931.5999999996</v>
      </c>
    </row>
    <row r="277" spans="1:4">
      <c r="A277" s="45" t="s">
        <v>337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562</v>
      </c>
      <c r="D279" s="2">
        <v>34524345.469999999</v>
      </c>
    </row>
    <row r="280" spans="1:4">
      <c r="A280" s="45" t="s">
        <v>228</v>
      </c>
      <c r="B280">
        <v>-3</v>
      </c>
      <c r="C280" t="s">
        <v>563</v>
      </c>
      <c r="D280" s="2">
        <v>34524345.469999999</v>
      </c>
    </row>
    <row r="281" spans="1:4">
      <c r="A281" s="45" t="s">
        <v>564</v>
      </c>
      <c r="B281">
        <v>0</v>
      </c>
      <c r="C281" t="s">
        <v>565</v>
      </c>
      <c r="D281" s="2">
        <v>24203959.329999998</v>
      </c>
    </row>
    <row r="282" spans="1:4">
      <c r="A282" s="45" t="s">
        <v>566</v>
      </c>
      <c r="B282">
        <v>-9</v>
      </c>
      <c r="C282" t="s">
        <v>567</v>
      </c>
      <c r="D282" s="2">
        <v>24203959.329999998</v>
      </c>
    </row>
    <row r="283" spans="1:4">
      <c r="A283" s="45" t="s">
        <v>568</v>
      </c>
      <c r="B283">
        <v>-7</v>
      </c>
      <c r="C283" t="s">
        <v>569</v>
      </c>
      <c r="D283" s="2">
        <v>21900744.82</v>
      </c>
    </row>
    <row r="284" spans="1:4">
      <c r="A284" s="45" t="s">
        <v>570</v>
      </c>
      <c r="B284">
        <v>-5</v>
      </c>
      <c r="C284" t="s">
        <v>571</v>
      </c>
      <c r="D284" s="2">
        <v>1292261.17</v>
      </c>
    </row>
    <row r="285" spans="1:4">
      <c r="A285" s="45" t="s">
        <v>572</v>
      </c>
      <c r="B285">
        <v>-3</v>
      </c>
      <c r="C285" t="s">
        <v>573</v>
      </c>
      <c r="D285" s="2">
        <v>1010953.34</v>
      </c>
    </row>
    <row r="286" spans="1:4">
      <c r="A286" s="45" t="s">
        <v>574</v>
      </c>
      <c r="B286">
        <v>-8</v>
      </c>
      <c r="C286" t="s">
        <v>575</v>
      </c>
      <c r="D286" s="2">
        <v>24013871.940000001</v>
      </c>
    </row>
    <row r="287" spans="1:4">
      <c r="A287" s="47" t="s">
        <v>576</v>
      </c>
      <c r="B287">
        <v>-3</v>
      </c>
      <c r="C287" t="s">
        <v>577</v>
      </c>
      <c r="D287" s="2">
        <v>24013871.940000001</v>
      </c>
    </row>
    <row r="288" spans="1:4">
      <c r="A288" s="45" t="s">
        <v>578</v>
      </c>
      <c r="B288">
        <v>-8</v>
      </c>
      <c r="C288" t="s">
        <v>579</v>
      </c>
      <c r="D288" s="2">
        <v>24013871.940000001</v>
      </c>
    </row>
    <row r="289" spans="1:4">
      <c r="A289" s="45" t="s">
        <v>329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311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332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580</v>
      </c>
      <c r="D296">
        <v>11.86</v>
      </c>
    </row>
    <row r="297" spans="1:4">
      <c r="A297" s="36" t="s">
        <v>240</v>
      </c>
      <c r="B297" s="36">
        <v>-5</v>
      </c>
      <c r="C297" t="s">
        <v>581</v>
      </c>
      <c r="D297" s="2">
        <v>11.86</v>
      </c>
    </row>
    <row r="298" spans="1:4">
      <c r="A298" s="36" t="s">
        <v>333</v>
      </c>
      <c r="B298">
        <v>-9</v>
      </c>
      <c r="C298" t="s">
        <v>582</v>
      </c>
      <c r="D298" s="2">
        <v>70412757.760000005</v>
      </c>
    </row>
    <row r="299" spans="1:4">
      <c r="A299" s="36" t="s">
        <v>330</v>
      </c>
      <c r="B299">
        <v>-1</v>
      </c>
      <c r="C299" t="s">
        <v>583</v>
      </c>
      <c r="D299" s="2">
        <v>70412757.760000005</v>
      </c>
    </row>
    <row r="300" spans="1:4">
      <c r="A300" s="36" t="s">
        <v>241</v>
      </c>
      <c r="B300">
        <v>-9</v>
      </c>
      <c r="C300" t="s">
        <v>584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611</v>
      </c>
      <c r="B303" t="s">
        <v>612</v>
      </c>
      <c r="C303" t="s">
        <v>711</v>
      </c>
      <c r="D303" t="s">
        <v>712</v>
      </c>
    </row>
    <row r="304" spans="1:4">
      <c r="A304" s="36" t="s">
        <v>650</v>
      </c>
      <c r="B304" t="s">
        <v>651</v>
      </c>
      <c r="C304" t="s">
        <v>652</v>
      </c>
    </row>
    <row r="305" spans="1:4">
      <c r="A305" s="36" t="s">
        <v>653</v>
      </c>
      <c r="C305" t="s">
        <v>713</v>
      </c>
      <c r="D305" t="s">
        <v>714</v>
      </c>
    </row>
    <row r="306" spans="1:4">
      <c r="A306" s="36" t="s">
        <v>715</v>
      </c>
      <c r="B306" t="s">
        <v>654</v>
      </c>
      <c r="C306" t="s">
        <v>716</v>
      </c>
      <c r="D306" t="s">
        <v>726</v>
      </c>
    </row>
    <row r="307" spans="1:4">
      <c r="A307" s="49">
        <v>0.65390046296296289</v>
      </c>
      <c r="C307" t="s">
        <v>707</v>
      </c>
      <c r="D307" t="s">
        <v>708</v>
      </c>
    </row>
    <row r="308" spans="1:4">
      <c r="A308" s="36" t="s">
        <v>646</v>
      </c>
      <c r="B308" t="s">
        <v>647</v>
      </c>
      <c r="C308" t="s">
        <v>722</v>
      </c>
      <c r="D308" t="s">
        <v>723</v>
      </c>
    </row>
    <row r="309" spans="1:4">
      <c r="A309" s="36" t="s">
        <v>611</v>
      </c>
      <c r="B309" t="s">
        <v>612</v>
      </c>
      <c r="C309" t="s">
        <v>711</v>
      </c>
      <c r="D309" t="s">
        <v>712</v>
      </c>
    </row>
    <row r="310" spans="1:4">
      <c r="A310" s="36" t="s">
        <v>613</v>
      </c>
      <c r="B310" t="s">
        <v>614</v>
      </c>
      <c r="C310" t="s">
        <v>615</v>
      </c>
    </row>
    <row r="311" spans="1:4">
      <c r="A311" s="36" t="s">
        <v>611</v>
      </c>
      <c r="B311" t="s">
        <v>612</v>
      </c>
      <c r="C311" t="s">
        <v>711</v>
      </c>
      <c r="D311" t="s">
        <v>712</v>
      </c>
    </row>
    <row r="312" spans="1:4">
      <c r="A312" s="36"/>
    </row>
    <row r="313" spans="1:4">
      <c r="A313" s="36" t="s">
        <v>585</v>
      </c>
      <c r="B313">
        <v>-1</v>
      </c>
      <c r="C313" t="s">
        <v>586</v>
      </c>
      <c r="D313" s="2">
        <v>72.78</v>
      </c>
    </row>
    <row r="314" spans="1:4">
      <c r="A314" s="36">
        <v>9</v>
      </c>
      <c r="B314">
        <v>-8</v>
      </c>
      <c r="C314" t="s">
        <v>620</v>
      </c>
      <c r="D314" s="2">
        <v>74647059.890000001</v>
      </c>
    </row>
    <row r="315" spans="1:4">
      <c r="A315" s="36" t="s">
        <v>634</v>
      </c>
      <c r="B315">
        <v>-8</v>
      </c>
      <c r="C315" t="s">
        <v>620</v>
      </c>
      <c r="D315" s="2">
        <v>74647059.890000001</v>
      </c>
    </row>
    <row r="316" spans="1:4">
      <c r="A316" s="36" t="s">
        <v>635</v>
      </c>
      <c r="B316">
        <v>-1</v>
      </c>
      <c r="C316" t="s">
        <v>623</v>
      </c>
      <c r="D316" s="2">
        <v>74647059.890000001</v>
      </c>
    </row>
    <row r="317" spans="1:4">
      <c r="A317" s="36" t="s">
        <v>636</v>
      </c>
      <c r="B317">
        <v>-5</v>
      </c>
      <c r="C317" t="s">
        <v>637</v>
      </c>
      <c r="D317" s="2">
        <v>74647059.890000001</v>
      </c>
    </row>
    <row r="318" spans="1:4">
      <c r="A318" s="36" t="s">
        <v>638</v>
      </c>
      <c r="B318">
        <v>-1</v>
      </c>
      <c r="C318" t="s">
        <v>639</v>
      </c>
      <c r="D318" s="2">
        <v>74647059.890000001</v>
      </c>
    </row>
    <row r="319" spans="1:4">
      <c r="A319" s="36" t="s">
        <v>640</v>
      </c>
      <c r="B319">
        <v>-6</v>
      </c>
      <c r="C319" t="s">
        <v>641</v>
      </c>
      <c r="D319" s="2">
        <v>35006416.810000002</v>
      </c>
    </row>
    <row r="320" spans="1:4">
      <c r="A320" s="45" t="s">
        <v>642</v>
      </c>
      <c r="B320">
        <v>-4</v>
      </c>
      <c r="C320" t="s">
        <v>643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727</v>
      </c>
    </row>
    <row r="323" spans="1:4">
      <c r="A323" s="45"/>
    </row>
    <row r="363" spans="1:4">
      <c r="A363" t="s">
        <v>611</v>
      </c>
      <c r="B363" t="s">
        <v>612</v>
      </c>
      <c r="C363" t="s">
        <v>711</v>
      </c>
      <c r="D363" t="s">
        <v>712</v>
      </c>
    </row>
    <row r="364" spans="1:4">
      <c r="A364" t="s">
        <v>650</v>
      </c>
      <c r="B364" t="s">
        <v>651</v>
      </c>
      <c r="C364" t="s">
        <v>652</v>
      </c>
    </row>
    <row r="365" spans="1:4">
      <c r="A365" t="s">
        <v>653</v>
      </c>
      <c r="C365" t="s">
        <v>713</v>
      </c>
      <c r="D365" t="s">
        <v>714</v>
      </c>
    </row>
    <row r="366" spans="1:4">
      <c r="A366" t="s">
        <v>715</v>
      </c>
      <c r="B366" t="s">
        <v>654</v>
      </c>
      <c r="C366" t="s">
        <v>716</v>
      </c>
      <c r="D366" t="s">
        <v>728</v>
      </c>
    </row>
    <row r="367" spans="1:4">
      <c r="A367" s="50">
        <v>0.65390046296296289</v>
      </c>
      <c r="C367" t="s">
        <v>707</v>
      </c>
      <c r="D367" t="s">
        <v>708</v>
      </c>
    </row>
    <row r="368" spans="1:4">
      <c r="A368" t="s">
        <v>646</v>
      </c>
      <c r="B368" t="s">
        <v>647</v>
      </c>
      <c r="C368" t="s">
        <v>722</v>
      </c>
      <c r="D368" t="s">
        <v>723</v>
      </c>
    </row>
    <row r="369" spans="1:4">
      <c r="A369" t="s">
        <v>611</v>
      </c>
      <c r="B369" t="s">
        <v>612</v>
      </c>
      <c r="C369" t="s">
        <v>711</v>
      </c>
      <c r="D369" t="s">
        <v>712</v>
      </c>
    </row>
    <row r="370" spans="1:4">
      <c r="C370" t="s">
        <v>729</v>
      </c>
      <c r="D370" t="s">
        <v>730</v>
      </c>
    </row>
    <row r="371" spans="1:4">
      <c r="A371" t="s">
        <v>611</v>
      </c>
      <c r="B371" t="s">
        <v>612</v>
      </c>
      <c r="C371" t="s">
        <v>711</v>
      </c>
      <c r="D371" t="s">
        <v>712</v>
      </c>
    </row>
    <row r="379" spans="1:4">
      <c r="A379" t="s">
        <v>691</v>
      </c>
      <c r="B379" t="s">
        <v>667</v>
      </c>
      <c r="C379" t="s">
        <v>692</v>
      </c>
      <c r="D379" t="s">
        <v>693</v>
      </c>
    </row>
    <row r="380" spans="1:4">
      <c r="A380" t="s">
        <v>655</v>
      </c>
      <c r="C380" t="s">
        <v>731</v>
      </c>
      <c r="D380" t="s">
        <v>732</v>
      </c>
    </row>
    <row r="381" spans="1:4">
      <c r="C381" t="s">
        <v>694</v>
      </c>
    </row>
    <row r="389" spans="1:4">
      <c r="A389" t="s">
        <v>657</v>
      </c>
      <c r="B389" t="s">
        <v>658</v>
      </c>
      <c r="C389" t="s">
        <v>659</v>
      </c>
      <c r="D389" t="s">
        <v>660</v>
      </c>
    </row>
    <row r="390" spans="1:4">
      <c r="A390" t="s">
        <v>661</v>
      </c>
      <c r="B390" t="s">
        <v>662</v>
      </c>
      <c r="C390" t="e">
        <f>- RESPONSAVEL PELOS           VICE-PRESIDENTE</f>
        <v>#NAME?</v>
      </c>
      <c r="D390" t="s">
        <v>656</v>
      </c>
    </row>
    <row r="391" spans="1:4">
      <c r="A391" t="s">
        <v>663</v>
      </c>
      <c r="B391" t="s">
        <v>664</v>
      </c>
      <c r="C391" t="s">
        <v>665</v>
      </c>
    </row>
    <row r="399" spans="1:4">
      <c r="A399" t="s">
        <v>666</v>
      </c>
      <c r="B399" t="s">
        <v>667</v>
      </c>
      <c r="C399" t="s">
        <v>668</v>
      </c>
      <c r="D399" t="s">
        <v>695</v>
      </c>
    </row>
    <row r="400" spans="1:4">
      <c r="A400" t="s">
        <v>661</v>
      </c>
      <c r="B400" t="s">
        <v>662</v>
      </c>
      <c r="C400" t="s">
        <v>656</v>
      </c>
      <c r="D400" t="s">
        <v>696</v>
      </c>
    </row>
    <row r="401" spans="1:4">
      <c r="D401" t="s">
        <v>697</v>
      </c>
    </row>
    <row r="409" spans="1:4">
      <c r="A409" t="s">
        <v>698</v>
      </c>
      <c r="B409" t="s">
        <v>699</v>
      </c>
      <c r="C409" t="s">
        <v>700</v>
      </c>
      <c r="D409" t="s">
        <v>701</v>
      </c>
    </row>
    <row r="410" spans="1:4">
      <c r="A410" t="s">
        <v>661</v>
      </c>
      <c r="B410" t="s">
        <v>662</v>
      </c>
      <c r="C410" t="s">
        <v>656</v>
      </c>
      <c r="D410" t="s">
        <v>702</v>
      </c>
    </row>
    <row r="411" spans="1:4">
      <c r="D411" t="s">
        <v>703</v>
      </c>
    </row>
    <row r="419" spans="1:4">
      <c r="A419" t="s">
        <v>611</v>
      </c>
      <c r="B419" t="s">
        <v>612</v>
      </c>
      <c r="C419" t="s">
        <v>711</v>
      </c>
      <c r="D419" t="s">
        <v>712</v>
      </c>
    </row>
    <row r="420" spans="1:4">
      <c r="A420" t="s">
        <v>650</v>
      </c>
      <c r="B420" t="s">
        <v>651</v>
      </c>
      <c r="C420" t="s">
        <v>652</v>
      </c>
    </row>
    <row r="421" spans="1:4">
      <c r="A421" t="s">
        <v>653</v>
      </c>
      <c r="C421" t="s">
        <v>713</v>
      </c>
      <c r="D421" t="s">
        <v>733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>
    <tabColor theme="4" tint="-0.249977111117893"/>
  </sheetPr>
  <dimension ref="A3:E28"/>
  <sheetViews>
    <sheetView showGridLines="0" zoomScale="90" zoomScaleNormal="90" workbookViewId="0">
      <selection activeCell="K12" sqref="K12"/>
    </sheetView>
  </sheetViews>
  <sheetFormatPr defaultColWidth="8.85546875" defaultRowHeight="12"/>
  <cols>
    <col min="1" max="1" width="1.7109375" style="195" customWidth="1"/>
    <col min="2" max="2" width="59" style="195" customWidth="1"/>
    <col min="3" max="3" width="10.42578125" style="195" customWidth="1"/>
    <col min="4" max="4" width="15.7109375" style="211" customWidth="1"/>
    <col min="5" max="5" width="10" style="211" bestFit="1" customWidth="1"/>
    <col min="6" max="16384" width="8.85546875" style="195"/>
  </cols>
  <sheetData>
    <row r="3" spans="1:5" s="192" customFormat="1" ht="15" customHeight="1">
      <c r="A3" s="191"/>
      <c r="B3" s="373" t="s">
        <v>1263</v>
      </c>
      <c r="C3" s="374"/>
      <c r="D3" s="377" t="s">
        <v>1261</v>
      </c>
      <c r="E3" s="377" t="s">
        <v>1240</v>
      </c>
    </row>
    <row r="4" spans="1:5" s="192" customFormat="1" ht="15" customHeight="1">
      <c r="A4" s="213"/>
      <c r="B4" s="375"/>
      <c r="C4" s="376"/>
      <c r="D4" s="378"/>
      <c r="E4" s="378"/>
    </row>
    <row r="5" spans="1:5" ht="20.100000000000001" customHeight="1">
      <c r="B5" s="225" t="s">
        <v>1130</v>
      </c>
      <c r="C5" s="226"/>
      <c r="D5" s="200">
        <f>D6</f>
        <v>45496000</v>
      </c>
      <c r="E5" s="200">
        <f>E6</f>
        <v>21054000</v>
      </c>
    </row>
    <row r="6" spans="1:5" ht="20.100000000000001" customHeight="1">
      <c r="B6" s="220" t="s">
        <v>1232</v>
      </c>
      <c r="C6" s="221" t="s">
        <v>1213</v>
      </c>
      <c r="D6" s="222">
        <v>45496000</v>
      </c>
      <c r="E6" s="222">
        <v>21054000</v>
      </c>
    </row>
    <row r="7" spans="1:5" ht="20.100000000000001" customHeight="1">
      <c r="B7" s="218" t="s">
        <v>1131</v>
      </c>
      <c r="C7" s="219"/>
      <c r="D7" s="223">
        <f>SUM(D8:D13)</f>
        <v>-9059000</v>
      </c>
      <c r="E7" s="223">
        <f>SUM(E8:E13)</f>
        <v>-10393000</v>
      </c>
    </row>
    <row r="8" spans="1:5" ht="20.100000000000001" customHeight="1">
      <c r="B8" s="220" t="s">
        <v>1109</v>
      </c>
      <c r="C8" s="221" t="s">
        <v>1254</v>
      </c>
      <c r="D8" s="222">
        <v>-9487000</v>
      </c>
      <c r="E8" s="222">
        <v>-6381000</v>
      </c>
    </row>
    <row r="9" spans="1:5" ht="20.100000000000001" customHeight="1">
      <c r="B9" s="220" t="s">
        <v>1117</v>
      </c>
      <c r="C9" s="221" t="s">
        <v>1212</v>
      </c>
      <c r="D9" s="222">
        <v>-2614000</v>
      </c>
      <c r="E9" s="222">
        <v>-2066000</v>
      </c>
    </row>
    <row r="10" spans="1:5" ht="20.100000000000001" customHeight="1">
      <c r="A10" s="214"/>
      <c r="B10" s="220" t="s">
        <v>361</v>
      </c>
      <c r="C10" s="221" t="s">
        <v>1212</v>
      </c>
      <c r="D10" s="222">
        <v>115000</v>
      </c>
      <c r="E10" s="222">
        <v>280000</v>
      </c>
    </row>
    <row r="11" spans="1:5" ht="20.100000000000001" customHeight="1">
      <c r="B11" s="220" t="s">
        <v>258</v>
      </c>
      <c r="C11" s="221" t="s">
        <v>1212</v>
      </c>
      <c r="D11" s="222">
        <v>-853000</v>
      </c>
      <c r="E11" s="222">
        <v>-19000</v>
      </c>
    </row>
    <row r="12" spans="1:5" ht="20.100000000000001" customHeight="1">
      <c r="B12" s="220" t="s">
        <v>1236</v>
      </c>
      <c r="C12" s="221" t="s">
        <v>1212</v>
      </c>
      <c r="D12" s="222">
        <v>-1226000</v>
      </c>
      <c r="E12" s="222">
        <v>-2207000</v>
      </c>
    </row>
    <row r="13" spans="1:5" ht="20.100000000000001" customHeight="1">
      <c r="B13" s="220" t="s">
        <v>1262</v>
      </c>
      <c r="C13" s="221" t="s">
        <v>1212</v>
      </c>
      <c r="D13" s="222">
        <v>5006000</v>
      </c>
      <c r="E13" s="222">
        <v>0</v>
      </c>
    </row>
    <row r="14" spans="1:5" ht="20.100000000000001" customHeight="1">
      <c r="B14" s="218" t="s">
        <v>1132</v>
      </c>
      <c r="C14" s="221"/>
      <c r="D14" s="223">
        <f>D5+D7</f>
        <v>36437000</v>
      </c>
      <c r="E14" s="223">
        <f>E5+E7</f>
        <v>10661000</v>
      </c>
    </row>
    <row r="15" spans="1:5" ht="20.100000000000001" customHeight="1">
      <c r="B15" s="220" t="s">
        <v>1230</v>
      </c>
      <c r="C15" s="221" t="s">
        <v>1247</v>
      </c>
      <c r="D15" s="222">
        <v>10409000</v>
      </c>
      <c r="E15" s="222">
        <v>18590000</v>
      </c>
    </row>
    <row r="16" spans="1:5" ht="20.100000000000001" customHeight="1">
      <c r="B16" s="220" t="s">
        <v>1110</v>
      </c>
      <c r="C16" s="221" t="s">
        <v>1247</v>
      </c>
      <c r="D16" s="222">
        <v>-927000</v>
      </c>
      <c r="E16" s="222">
        <v>-938000</v>
      </c>
    </row>
    <row r="17" spans="2:5" ht="20.100000000000001" customHeight="1">
      <c r="B17" s="218" t="s">
        <v>1133</v>
      </c>
      <c r="C17" s="221"/>
      <c r="D17" s="223">
        <f>SUM(D14:D16)</f>
        <v>45919000</v>
      </c>
      <c r="E17" s="223">
        <f>SUM(E14:E16)</f>
        <v>28313000</v>
      </c>
    </row>
    <row r="18" spans="2:5" ht="20.100000000000001" customHeight="1">
      <c r="B18" s="218" t="s">
        <v>1134</v>
      </c>
      <c r="C18" s="221" t="s">
        <v>1211</v>
      </c>
      <c r="D18" s="223">
        <f>SUM(D19:D21)</f>
        <v>-8589000</v>
      </c>
      <c r="E18" s="223">
        <f>SUM(E19:E21)</f>
        <v>-6659000</v>
      </c>
    </row>
    <row r="19" spans="2:5" ht="19.5" customHeight="1">
      <c r="B19" s="220" t="s">
        <v>1135</v>
      </c>
      <c r="C19" s="221"/>
      <c r="D19" s="222">
        <v>-14531000</v>
      </c>
      <c r="E19" s="222">
        <v>-2646000</v>
      </c>
    </row>
    <row r="20" spans="2:5" ht="20.100000000000001" customHeight="1">
      <c r="B20" s="220" t="s">
        <v>1136</v>
      </c>
      <c r="C20" s="221"/>
      <c r="D20" s="222">
        <v>-5233000</v>
      </c>
      <c r="E20" s="222">
        <v>-955000</v>
      </c>
    </row>
    <row r="21" spans="2:5" ht="20.100000000000001" customHeight="1">
      <c r="B21" s="220" t="s">
        <v>1002</v>
      </c>
      <c r="C21" s="221"/>
      <c r="D21" s="222">
        <v>11175000</v>
      </c>
      <c r="E21" s="222">
        <v>-3058000</v>
      </c>
    </row>
    <row r="22" spans="2:5" ht="20.100000000000001" customHeight="1">
      <c r="B22" s="218" t="s">
        <v>1206</v>
      </c>
      <c r="C22" s="221"/>
      <c r="D22" s="223">
        <f>D17+D18</f>
        <v>37330000</v>
      </c>
      <c r="E22" s="223">
        <f>E17+E18</f>
        <v>21654000</v>
      </c>
    </row>
    <row r="23" spans="2:5" ht="20.100000000000001" customHeight="1">
      <c r="B23" s="218" t="s">
        <v>1242</v>
      </c>
      <c r="C23" s="219"/>
      <c r="D23" s="223">
        <f>D22</f>
        <v>37330000</v>
      </c>
      <c r="E23" s="223">
        <f>E22</f>
        <v>21654000</v>
      </c>
    </row>
    <row r="24" spans="2:5" ht="20.100000000000001" customHeight="1">
      <c r="B24" s="218" t="s">
        <v>1137</v>
      </c>
      <c r="C24" s="219"/>
      <c r="D24" s="224">
        <v>2500000</v>
      </c>
      <c r="E24" s="224">
        <v>2500000</v>
      </c>
    </row>
    <row r="25" spans="2:5" ht="20.100000000000001" customHeight="1">
      <c r="B25" s="274" t="s">
        <v>1243</v>
      </c>
      <c r="C25" s="275"/>
      <c r="D25" s="276">
        <f>D23/D24</f>
        <v>14.932</v>
      </c>
      <c r="E25" s="276">
        <f t="shared" ref="E25" si="0">E23/E24</f>
        <v>8.6616</v>
      </c>
    </row>
    <row r="26" spans="2:5" ht="15" customHeight="1">
      <c r="B26" s="277" t="s">
        <v>342</v>
      </c>
      <c r="C26" s="278"/>
      <c r="D26" s="279"/>
      <c r="E26" s="279"/>
    </row>
    <row r="27" spans="2:5" ht="15" customHeight="1">
      <c r="C27" s="215"/>
      <c r="D27" s="216"/>
      <c r="E27" s="216"/>
    </row>
    <row r="28" spans="2:5" s="217" customFormat="1" ht="15" customHeight="1"/>
  </sheetData>
  <mergeCells count="3">
    <mergeCell ref="B3:C4"/>
    <mergeCell ref="E3:E4"/>
    <mergeCell ref="D3:D4"/>
  </mergeCells>
  <phoneticPr fontId="26" type="noConversion"/>
  <conditionalFormatting sqref="B15:B22 B24 C22:C23 E3">
    <cfRule type="cellIs" dxfId="94" priority="580" operator="lessThan">
      <formula>0</formula>
    </cfRule>
  </conditionalFormatting>
  <conditionalFormatting sqref="B5:B6">
    <cfRule type="cellIs" dxfId="93" priority="584" operator="lessThan">
      <formula>0</formula>
    </cfRule>
  </conditionalFormatting>
  <conditionalFormatting sqref="B12:B13 B7:B9">
    <cfRule type="cellIs" dxfId="92" priority="583" operator="lessThan">
      <formula>0</formula>
    </cfRule>
  </conditionalFormatting>
  <conditionalFormatting sqref="B10">
    <cfRule type="cellIs" dxfId="91" priority="582" operator="lessThan">
      <formula>0</formula>
    </cfRule>
  </conditionalFormatting>
  <conditionalFormatting sqref="B14">
    <cfRule type="cellIs" dxfId="90" priority="581" operator="lessThan">
      <formula>0</formula>
    </cfRule>
  </conditionalFormatting>
  <conditionalFormatting sqref="C5">
    <cfRule type="cellIs" dxfId="89" priority="579" operator="lessThan">
      <formula>0</formula>
    </cfRule>
  </conditionalFormatting>
  <conditionalFormatting sqref="C7">
    <cfRule type="cellIs" dxfId="88" priority="578" operator="lessThan">
      <formula>0</formula>
    </cfRule>
  </conditionalFormatting>
  <conditionalFormatting sqref="C24:C25">
    <cfRule type="cellIs" dxfId="87" priority="575" operator="lessThan">
      <formula>0</formula>
    </cfRule>
  </conditionalFormatting>
  <conditionalFormatting sqref="C19:C21">
    <cfRule type="cellIs" dxfId="86" priority="407" operator="lessThan">
      <formula>0</formula>
    </cfRule>
  </conditionalFormatting>
  <conditionalFormatting sqref="C6">
    <cfRule type="cellIs" dxfId="85" priority="150" operator="lessThan">
      <formula>0</formula>
    </cfRule>
  </conditionalFormatting>
  <conditionalFormatting sqref="B11">
    <cfRule type="cellIs" dxfId="84" priority="149" operator="lessThan">
      <formula>0</formula>
    </cfRule>
  </conditionalFormatting>
  <conditionalFormatting sqref="B3">
    <cfRule type="cellIs" dxfId="83" priority="147" operator="lessThan">
      <formula>0</formula>
    </cfRule>
  </conditionalFormatting>
  <conditionalFormatting sqref="B23">
    <cfRule type="cellIs" dxfId="82" priority="24" operator="lessThan">
      <formula>0</formula>
    </cfRule>
  </conditionalFormatting>
  <conditionalFormatting sqref="B25">
    <cfRule type="cellIs" dxfId="81" priority="23" operator="lessThan">
      <formula>0</formula>
    </cfRule>
  </conditionalFormatting>
  <conditionalFormatting sqref="C8:C18">
    <cfRule type="cellIs" dxfId="80" priority="5" operator="lessThan">
      <formula>0</formula>
    </cfRule>
  </conditionalFormatting>
  <conditionalFormatting sqref="D3">
    <cfRule type="cellIs" dxfId="79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23 E25 E7 E22 E14 E17:E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>
    <tabColor theme="4" tint="-0.249977111117893"/>
  </sheetPr>
  <dimension ref="A3:D19"/>
  <sheetViews>
    <sheetView showGridLines="0" zoomScale="90" zoomScaleNormal="90" workbookViewId="0">
      <selection activeCell="E21" sqref="E21"/>
    </sheetView>
  </sheetViews>
  <sheetFormatPr defaultRowHeight="12" outlineLevelCol="1"/>
  <cols>
    <col min="1" max="1" width="1.5703125" style="190" customWidth="1"/>
    <col min="2" max="2" width="71" style="190" customWidth="1"/>
    <col min="3" max="3" width="9.7109375" style="228" customWidth="1" outlineLevel="1"/>
    <col min="4" max="4" width="11" style="228" customWidth="1" outlineLevel="1"/>
    <col min="5" max="16384" width="9.140625" style="190"/>
  </cols>
  <sheetData>
    <row r="3" spans="1:4" s="192" customFormat="1" ht="15" customHeight="1">
      <c r="A3" s="191"/>
      <c r="B3" s="373" t="s">
        <v>1231</v>
      </c>
      <c r="C3" s="377" t="s">
        <v>1261</v>
      </c>
      <c r="D3" s="377" t="s">
        <v>1240</v>
      </c>
    </row>
    <row r="4" spans="1:4" s="192" customFormat="1" ht="15" customHeight="1">
      <c r="A4" s="213"/>
      <c r="B4" s="375"/>
      <c r="C4" s="378"/>
      <c r="D4" s="378"/>
    </row>
    <row r="5" spans="1:4" ht="20.100000000000001" customHeight="1">
      <c r="B5" s="225" t="s">
        <v>1242</v>
      </c>
      <c r="C5" s="200">
        <f>VLOOKUP($B5,DRE!$B:$XFD,MATCH(C$3,DRE!$B$3:$XFD$3,0),FALSE)</f>
        <v>37330000</v>
      </c>
      <c r="D5" s="200">
        <f>VLOOKUP($B5,DRE!$B:$XFD,MATCH(D$3,DRE!$B$3:$XFD$3,0),FALSE)</f>
        <v>21654000</v>
      </c>
    </row>
    <row r="6" spans="1:4" ht="20.100000000000001" customHeight="1">
      <c r="B6" s="218" t="s">
        <v>1207</v>
      </c>
      <c r="C6" s="230">
        <f>C7</f>
        <v>-2779000</v>
      </c>
      <c r="D6" s="230">
        <f>D7</f>
        <v>-115000</v>
      </c>
    </row>
    <row r="7" spans="1:4" ht="20.100000000000001" customHeight="1">
      <c r="B7" s="231" t="s">
        <v>1138</v>
      </c>
      <c r="C7" s="222">
        <v>-2779000</v>
      </c>
      <c r="D7" s="222">
        <v>-115000</v>
      </c>
    </row>
    <row r="8" spans="1:4" ht="20.100000000000001" customHeight="1">
      <c r="B8" s="218" t="s">
        <v>734</v>
      </c>
      <c r="C8" s="230">
        <f>SUM(C9:C10)</f>
        <v>26000</v>
      </c>
      <c r="D8" s="230">
        <f>SUM(D9:D10)</f>
        <v>-1349000</v>
      </c>
    </row>
    <row r="9" spans="1:4" ht="20.100000000000001" customHeight="1">
      <c r="B9" s="231" t="s">
        <v>1139</v>
      </c>
      <c r="C9" s="222">
        <v>0</v>
      </c>
      <c r="D9" s="222">
        <v>-953000</v>
      </c>
    </row>
    <row r="10" spans="1:4" ht="20.100000000000001" customHeight="1">
      <c r="B10" s="231" t="s">
        <v>1214</v>
      </c>
      <c r="C10" s="222">
        <v>26000</v>
      </c>
      <c r="D10" s="222">
        <v>-396000</v>
      </c>
    </row>
    <row r="11" spans="1:4" ht="20.100000000000001" customHeight="1">
      <c r="B11" s="274" t="s">
        <v>1264</v>
      </c>
      <c r="C11" s="280">
        <f>C5+C6+C8</f>
        <v>34577000</v>
      </c>
      <c r="D11" s="280">
        <f>D5+D6+D8</f>
        <v>20190000</v>
      </c>
    </row>
    <row r="12" spans="1:4" ht="15" customHeight="1">
      <c r="B12" s="281" t="s">
        <v>342</v>
      </c>
      <c r="C12" s="282"/>
      <c r="D12" s="282"/>
    </row>
    <row r="13" spans="1:4" ht="15" customHeight="1">
      <c r="C13" s="229"/>
      <c r="D13" s="229"/>
    </row>
    <row r="14" spans="1:4" s="217" customFormat="1" ht="15" customHeight="1"/>
    <row r="19" spans="3:4">
      <c r="C19" s="229"/>
      <c r="D19" s="229"/>
    </row>
  </sheetData>
  <mergeCells count="3">
    <mergeCell ref="B3:B4"/>
    <mergeCell ref="D3:D4"/>
    <mergeCell ref="C3:C4"/>
  </mergeCells>
  <phoneticPr fontId="26" type="noConversion"/>
  <conditionalFormatting sqref="B6">
    <cfRule type="cellIs" dxfId="78" priority="156" operator="lessThan">
      <formula>0</formula>
    </cfRule>
  </conditionalFormatting>
  <conditionalFormatting sqref="B7">
    <cfRule type="cellIs" dxfId="77" priority="155" operator="lessThan">
      <formula>0</formula>
    </cfRule>
  </conditionalFormatting>
  <conditionalFormatting sqref="B8:B9">
    <cfRule type="cellIs" dxfId="76" priority="154" operator="lessThan">
      <formula>0</formula>
    </cfRule>
  </conditionalFormatting>
  <conditionalFormatting sqref="B10">
    <cfRule type="cellIs" dxfId="75" priority="153" operator="lessThan">
      <formula>0</formula>
    </cfRule>
  </conditionalFormatting>
  <conditionalFormatting sqref="B3">
    <cfRule type="cellIs" dxfId="74" priority="56" operator="lessThan">
      <formula>0</formula>
    </cfRule>
  </conditionalFormatting>
  <conditionalFormatting sqref="B5">
    <cfRule type="cellIs" dxfId="73" priority="18" operator="lessThan">
      <formula>0</formula>
    </cfRule>
  </conditionalFormatting>
  <conditionalFormatting sqref="B11">
    <cfRule type="cellIs" dxfId="72" priority="17" operator="lessThan">
      <formula>0</formula>
    </cfRule>
  </conditionalFormatting>
  <conditionalFormatting sqref="C3">
    <cfRule type="cellIs" dxfId="71" priority="2" operator="lessThan">
      <formula>0</formula>
    </cfRule>
  </conditionalFormatting>
  <conditionalFormatting sqref="D3">
    <cfRule type="cellIs" dxfId="7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6 D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0A83-C5D4-48FD-8897-531399D25A02}">
  <sheetPr codeName="Planilha2">
    <tabColor theme="4" tint="-0.249977111117893"/>
  </sheetPr>
  <dimension ref="A1:AG27"/>
  <sheetViews>
    <sheetView showGridLines="0" zoomScale="80" zoomScaleNormal="80" workbookViewId="0">
      <pane xSplit="7" ySplit="5" topLeftCell="H6" activePane="bottomRight" state="frozen"/>
      <selection pane="topRight" activeCell="K1" sqref="K1"/>
      <selection pane="bottomLeft" activeCell="A14" sqref="A14"/>
      <selection pane="bottomRight" activeCell="H29" sqref="H29"/>
    </sheetView>
  </sheetViews>
  <sheetFormatPr defaultRowHeight="12"/>
  <cols>
    <col min="1" max="1" width="1.7109375" style="233" customWidth="1"/>
    <col min="2" max="2" width="4.7109375" style="233" customWidth="1"/>
    <col min="3" max="3" width="8" style="233" customWidth="1"/>
    <col min="4" max="5" width="19.5703125" style="233" customWidth="1"/>
    <col min="6" max="6" width="17.28515625" style="233" customWidth="1"/>
    <col min="7" max="7" width="19.140625" style="232" customWidth="1"/>
    <col min="8" max="8" width="18" style="233" customWidth="1"/>
    <col min="9" max="9" width="14.140625" style="233" customWidth="1"/>
    <col min="10" max="10" width="14" style="233" customWidth="1"/>
    <col min="11" max="11" width="22" style="233" customWidth="1"/>
    <col min="12" max="12" width="15.28515625" style="233" customWidth="1"/>
    <col min="13" max="13" width="14.7109375" style="233" customWidth="1"/>
    <col min="14" max="14" width="15.85546875" style="233" customWidth="1"/>
    <col min="15" max="15" width="14.7109375" style="233" customWidth="1"/>
    <col min="16" max="16" width="2.28515625" style="233" customWidth="1"/>
    <col min="17" max="16384" width="9.140625" style="233"/>
  </cols>
  <sheetData>
    <row r="1" spans="1:33" s="251" customFormat="1" ht="7.5" customHeight="1">
      <c r="A1" s="248"/>
      <c r="B1" s="248"/>
      <c r="C1" s="248"/>
      <c r="D1" s="248"/>
      <c r="E1" s="248"/>
      <c r="F1" s="248"/>
      <c r="G1" s="249"/>
      <c r="H1" s="248"/>
      <c r="I1" s="248"/>
      <c r="J1" s="248"/>
      <c r="K1" s="248"/>
      <c r="L1" s="248"/>
      <c r="M1" s="248"/>
      <c r="N1" s="248"/>
      <c r="O1" s="248"/>
      <c r="P1" s="248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3" s="234" customFormat="1" ht="7.5" customHeight="1">
      <c r="A2" s="235"/>
      <c r="B2" s="235"/>
      <c r="C2" s="235"/>
      <c r="D2" s="236"/>
      <c r="E2" s="237"/>
      <c r="F2" s="238"/>
      <c r="G2" s="239"/>
      <c r="H2" s="239"/>
      <c r="I2" s="239"/>
      <c r="J2" s="239"/>
      <c r="K2" s="238"/>
      <c r="L2" s="238"/>
      <c r="M2" s="239"/>
      <c r="N2" s="238"/>
      <c r="O2" s="238"/>
      <c r="P2" s="238"/>
    </row>
    <row r="3" spans="1:33">
      <c r="A3" s="246"/>
      <c r="B3" s="243" t="s">
        <v>1220</v>
      </c>
      <c r="C3" s="244"/>
      <c r="D3" s="244"/>
      <c r="E3" s="244"/>
      <c r="F3" s="244"/>
      <c r="G3" s="245"/>
      <c r="H3" s="244"/>
      <c r="I3" s="244"/>
      <c r="J3" s="244"/>
      <c r="K3" s="244"/>
      <c r="L3" s="244"/>
      <c r="M3" s="244"/>
      <c r="N3" s="244"/>
      <c r="O3" s="244"/>
    </row>
    <row r="4" spans="1:33" ht="27" customHeight="1">
      <c r="A4" s="253"/>
      <c r="B4" s="385" t="s">
        <v>1249</v>
      </c>
      <c r="C4" s="386"/>
      <c r="D4" s="386"/>
      <c r="E4" s="386"/>
      <c r="F4" s="386"/>
      <c r="G4" s="387"/>
      <c r="H4" s="381" t="s">
        <v>253</v>
      </c>
      <c r="I4" s="385" t="s">
        <v>604</v>
      </c>
      <c r="J4" s="386"/>
      <c r="K4" s="386"/>
      <c r="L4" s="381" t="s">
        <v>1241</v>
      </c>
      <c r="M4" s="381" t="s">
        <v>1112</v>
      </c>
      <c r="N4" s="381" t="s">
        <v>1219</v>
      </c>
      <c r="O4" s="381" t="s">
        <v>243</v>
      </c>
    </row>
    <row r="5" spans="1:33" ht="46.5" customHeight="1">
      <c r="A5" s="252"/>
      <c r="B5" s="388"/>
      <c r="C5" s="389"/>
      <c r="D5" s="389"/>
      <c r="E5" s="389"/>
      <c r="F5" s="389"/>
      <c r="G5" s="390"/>
      <c r="H5" s="382"/>
      <c r="I5" s="305" t="s">
        <v>1221</v>
      </c>
      <c r="J5" s="305" t="s">
        <v>1222</v>
      </c>
      <c r="K5" s="305" t="s">
        <v>1223</v>
      </c>
      <c r="L5" s="382"/>
      <c r="M5" s="382"/>
      <c r="N5" s="382"/>
      <c r="O5" s="382"/>
    </row>
    <row r="6" spans="1:33" s="240" customFormat="1" ht="18" customHeight="1">
      <c r="A6" s="247"/>
      <c r="B6" s="306" t="s">
        <v>1224</v>
      </c>
      <c r="C6" s="383" t="s">
        <v>1266</v>
      </c>
      <c r="D6" s="384"/>
      <c r="E6" s="384"/>
      <c r="F6" s="384"/>
      <c r="G6" s="384"/>
      <c r="H6" s="307">
        <v>2821931000</v>
      </c>
      <c r="I6" s="307">
        <v>123680000</v>
      </c>
      <c r="J6" s="307">
        <v>32953000</v>
      </c>
      <c r="K6" s="307">
        <v>189110000</v>
      </c>
      <c r="L6" s="307">
        <v>0</v>
      </c>
      <c r="M6" s="307">
        <v>-139102000</v>
      </c>
      <c r="N6" s="307">
        <v>0</v>
      </c>
      <c r="O6" s="308">
        <f>SUM(H6:N6)</f>
        <v>3028572000</v>
      </c>
    </row>
    <row r="7" spans="1:33" s="240" customFormat="1" ht="18" customHeight="1">
      <c r="A7" s="242"/>
      <c r="B7" s="309"/>
      <c r="C7" s="310" t="s">
        <v>1112</v>
      </c>
      <c r="D7" s="311"/>
      <c r="E7" s="311"/>
      <c r="F7" s="311"/>
      <c r="G7" s="317" t="s">
        <v>1258</v>
      </c>
      <c r="H7" s="312">
        <f>H8+H10</f>
        <v>0</v>
      </c>
      <c r="I7" s="312">
        <f t="shared" ref="I7:K7" si="0">I8+I10</f>
        <v>0</v>
      </c>
      <c r="J7" s="312">
        <f t="shared" si="0"/>
        <v>0</v>
      </c>
      <c r="K7" s="312">
        <f t="shared" si="0"/>
        <v>0</v>
      </c>
      <c r="L7" s="312">
        <f>L8+L10</f>
        <v>0</v>
      </c>
      <c r="M7" s="312">
        <f>M8+M10+M11</f>
        <v>-1463635.01</v>
      </c>
      <c r="N7" s="312">
        <f>N8+N10</f>
        <v>0</v>
      </c>
      <c r="O7" s="313">
        <f>SUM(H7:N7)</f>
        <v>-1463635.01</v>
      </c>
    </row>
    <row r="8" spans="1:33" s="240" customFormat="1" ht="18" customHeight="1">
      <c r="A8" s="242"/>
      <c r="B8" s="314"/>
      <c r="C8" s="315" t="s">
        <v>1225</v>
      </c>
      <c r="D8" s="316"/>
      <c r="E8" s="316"/>
      <c r="F8" s="316"/>
      <c r="G8" s="317"/>
      <c r="H8" s="318">
        <f t="shared" ref="H8:N8" si="1">+H9</f>
        <v>0</v>
      </c>
      <c r="I8" s="318">
        <f t="shared" si="1"/>
        <v>0</v>
      </c>
      <c r="J8" s="318">
        <f t="shared" si="1"/>
        <v>0</v>
      </c>
      <c r="K8" s="318">
        <f t="shared" si="1"/>
        <v>0</v>
      </c>
      <c r="L8" s="318">
        <f>+L9</f>
        <v>0</v>
      </c>
      <c r="M8" s="318">
        <f t="shared" si="1"/>
        <v>-114576.70000000001</v>
      </c>
      <c r="N8" s="318">
        <f t="shared" si="1"/>
        <v>0</v>
      </c>
      <c r="O8" s="319">
        <f t="shared" ref="O8:O24" si="2">SUM(H8:N8)</f>
        <v>-114576.70000000001</v>
      </c>
    </row>
    <row r="9" spans="1:33" s="240" customFormat="1" ht="18" customHeight="1">
      <c r="A9" s="242"/>
      <c r="B9" s="314"/>
      <c r="C9" s="320" t="s">
        <v>1226</v>
      </c>
      <c r="D9" s="316"/>
      <c r="E9" s="316"/>
      <c r="F9" s="316"/>
      <c r="G9" s="317"/>
      <c r="H9" s="318">
        <v>0</v>
      </c>
      <c r="I9" s="318">
        <v>0</v>
      </c>
      <c r="J9" s="318">
        <v>0</v>
      </c>
      <c r="K9" s="318">
        <v>0</v>
      </c>
      <c r="L9" s="318">
        <v>0</v>
      </c>
      <c r="M9" s="318">
        <v>-114576.70000000001</v>
      </c>
      <c r="N9" s="318">
        <v>0</v>
      </c>
      <c r="O9" s="319">
        <f t="shared" si="2"/>
        <v>-114576.70000000001</v>
      </c>
    </row>
    <row r="10" spans="1:33" s="240" customFormat="1" ht="18" customHeight="1">
      <c r="A10" s="242"/>
      <c r="B10" s="314"/>
      <c r="C10" s="315" t="s">
        <v>1139</v>
      </c>
      <c r="D10" s="316"/>
      <c r="E10" s="316"/>
      <c r="F10" s="316"/>
      <c r="G10" s="317"/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-952800.21</v>
      </c>
      <c r="N10" s="318">
        <v>0</v>
      </c>
      <c r="O10" s="319">
        <f t="shared" si="2"/>
        <v>-952800.21</v>
      </c>
    </row>
    <row r="11" spans="1:33" s="240" customFormat="1" ht="18" customHeight="1">
      <c r="A11" s="242"/>
      <c r="B11" s="314"/>
      <c r="C11" s="315" t="s">
        <v>1227</v>
      </c>
      <c r="D11" s="316"/>
      <c r="E11" s="316"/>
      <c r="F11" s="316"/>
      <c r="G11" s="317"/>
      <c r="H11" s="318">
        <v>0</v>
      </c>
      <c r="I11" s="318">
        <v>0</v>
      </c>
      <c r="J11" s="318">
        <v>0</v>
      </c>
      <c r="K11" s="318">
        <v>0</v>
      </c>
      <c r="L11" s="318">
        <v>0</v>
      </c>
      <c r="M11" s="318">
        <v>-396258.10000000003</v>
      </c>
      <c r="N11" s="318">
        <v>0</v>
      </c>
      <c r="O11" s="319">
        <f t="shared" si="2"/>
        <v>-396258.10000000003</v>
      </c>
    </row>
    <row r="12" spans="1:33" s="240" customFormat="1" ht="18" customHeight="1">
      <c r="A12" s="242"/>
      <c r="B12" s="314"/>
      <c r="C12" s="315" t="s">
        <v>1238</v>
      </c>
      <c r="D12" s="316"/>
      <c r="E12" s="316"/>
      <c r="F12" s="316"/>
      <c r="G12" s="317"/>
      <c r="H12" s="318">
        <v>0</v>
      </c>
      <c r="I12" s="318">
        <v>0</v>
      </c>
      <c r="J12" s="318">
        <v>0</v>
      </c>
      <c r="K12" s="318">
        <v>0</v>
      </c>
      <c r="L12" s="318">
        <v>0</v>
      </c>
      <c r="M12" s="318">
        <v>0</v>
      </c>
      <c r="N12" s="318">
        <v>-1191190.9999999998</v>
      </c>
      <c r="O12" s="319">
        <f t="shared" si="2"/>
        <v>-1191190.9999999998</v>
      </c>
    </row>
    <row r="13" spans="1:33" s="240" customFormat="1" ht="18" customHeight="1">
      <c r="A13" s="242"/>
      <c r="B13" s="314"/>
      <c r="C13" s="315" t="s">
        <v>1228</v>
      </c>
      <c r="D13" s="316"/>
      <c r="E13" s="316"/>
      <c r="F13" s="316"/>
      <c r="G13" s="317"/>
      <c r="H13" s="318">
        <v>0</v>
      </c>
      <c r="I13" s="318">
        <v>0</v>
      </c>
      <c r="J13" s="318">
        <v>0</v>
      </c>
      <c r="K13" s="318">
        <v>0</v>
      </c>
      <c r="L13" s="318">
        <v>0</v>
      </c>
      <c r="M13" s="318">
        <v>0</v>
      </c>
      <c r="N13" s="318">
        <v>3457626.38</v>
      </c>
      <c r="O13" s="319">
        <f t="shared" si="2"/>
        <v>3457626.38</v>
      </c>
    </row>
    <row r="14" spans="1:33" s="240" customFormat="1" ht="18" customHeight="1">
      <c r="A14" s="242"/>
      <c r="B14" s="321"/>
      <c r="C14" s="322" t="s">
        <v>1242</v>
      </c>
      <c r="D14" s="323"/>
      <c r="E14" s="323"/>
      <c r="F14" s="323"/>
      <c r="G14" s="324"/>
      <c r="H14" s="325">
        <v>0</v>
      </c>
      <c r="I14" s="325">
        <v>0</v>
      </c>
      <c r="J14" s="325">
        <v>0</v>
      </c>
      <c r="K14" s="325">
        <v>0</v>
      </c>
      <c r="L14" s="325">
        <v>0</v>
      </c>
      <c r="M14" s="325">
        <v>0</v>
      </c>
      <c r="N14" s="325">
        <v>21653987.719999999</v>
      </c>
      <c r="O14" s="326">
        <f t="shared" si="2"/>
        <v>21653987.719999999</v>
      </c>
    </row>
    <row r="15" spans="1:33" s="240" customFormat="1" ht="18" customHeight="1">
      <c r="A15" s="242"/>
      <c r="B15" s="306" t="s">
        <v>1224</v>
      </c>
      <c r="C15" s="379" t="s">
        <v>1267</v>
      </c>
      <c r="D15" s="380"/>
      <c r="E15" s="380"/>
      <c r="F15" s="380"/>
      <c r="G15" s="380"/>
      <c r="H15" s="307">
        <f t="shared" ref="H15:N15" si="3">ROUND(H6+H7+H12+H13+H14,2)</f>
        <v>2821931000</v>
      </c>
      <c r="I15" s="307">
        <f t="shared" si="3"/>
        <v>123680000</v>
      </c>
      <c r="J15" s="307">
        <f t="shared" si="3"/>
        <v>32953000</v>
      </c>
      <c r="K15" s="307">
        <f t="shared" si="3"/>
        <v>189110000</v>
      </c>
      <c r="L15" s="307">
        <f t="shared" si="3"/>
        <v>0</v>
      </c>
      <c r="M15" s="307">
        <f t="shared" si="3"/>
        <v>-140565635.00999999</v>
      </c>
      <c r="N15" s="307">
        <f t="shared" si="3"/>
        <v>23920423.100000001</v>
      </c>
      <c r="O15" s="327">
        <f t="shared" si="2"/>
        <v>3051028788.0899997</v>
      </c>
    </row>
    <row r="16" spans="1:33" ht="15" customHeight="1">
      <c r="A16" s="242"/>
      <c r="B16" s="328"/>
      <c r="C16" s="328"/>
      <c r="D16" s="328"/>
      <c r="E16" s="328"/>
      <c r="F16" s="328"/>
      <c r="G16" s="329"/>
      <c r="H16" s="328"/>
      <c r="I16" s="328"/>
      <c r="J16" s="328"/>
      <c r="K16" s="328"/>
      <c r="L16" s="328"/>
      <c r="M16" s="328"/>
      <c r="N16" s="328"/>
      <c r="O16" s="330"/>
      <c r="P16" s="241"/>
    </row>
    <row r="17" spans="1:16" s="240" customFormat="1" ht="18" customHeight="1">
      <c r="A17" s="242"/>
      <c r="B17" s="306" t="s">
        <v>1224</v>
      </c>
      <c r="C17" s="383" t="s">
        <v>1268</v>
      </c>
      <c r="D17" s="384"/>
      <c r="E17" s="384"/>
      <c r="F17" s="384"/>
      <c r="G17" s="384"/>
      <c r="H17" s="307">
        <v>2854884000</v>
      </c>
      <c r="I17" s="307">
        <v>142972000</v>
      </c>
      <c r="J17" s="307">
        <v>0</v>
      </c>
      <c r="K17" s="307">
        <v>0</v>
      </c>
      <c r="L17" s="307">
        <v>274914000</v>
      </c>
      <c r="M17" s="307">
        <v>131350000</v>
      </c>
      <c r="N17" s="307">
        <v>0</v>
      </c>
      <c r="O17" s="327">
        <f t="shared" si="2"/>
        <v>3404120000</v>
      </c>
      <c r="P17" s="241"/>
    </row>
    <row r="18" spans="1:16" s="240" customFormat="1" ht="18" customHeight="1">
      <c r="A18" s="242"/>
      <c r="B18" s="309"/>
      <c r="C18" s="311" t="s">
        <v>1112</v>
      </c>
      <c r="D18" s="311"/>
      <c r="E18" s="311"/>
      <c r="F18" s="311"/>
      <c r="G18" s="317" t="s">
        <v>1258</v>
      </c>
      <c r="H18" s="312">
        <f>+H19+H21</f>
        <v>0</v>
      </c>
      <c r="I18" s="312">
        <f t="shared" ref="I18:N18" si="4">+I19+I21</f>
        <v>0</v>
      </c>
      <c r="J18" s="312">
        <f t="shared" si="4"/>
        <v>0</v>
      </c>
      <c r="K18" s="312">
        <f t="shared" si="4"/>
        <v>0</v>
      </c>
      <c r="L18" s="312">
        <f t="shared" si="4"/>
        <v>0</v>
      </c>
      <c r="M18" s="312">
        <f t="shared" si="4"/>
        <v>-2752635.4299999997</v>
      </c>
      <c r="N18" s="312">
        <f t="shared" si="4"/>
        <v>0</v>
      </c>
      <c r="O18" s="313">
        <f t="shared" si="2"/>
        <v>-2752635.4299999997</v>
      </c>
      <c r="P18" s="241"/>
    </row>
    <row r="19" spans="1:16" s="240" customFormat="1" ht="18" customHeight="1">
      <c r="A19" s="242"/>
      <c r="B19" s="314"/>
      <c r="C19" s="315" t="s">
        <v>1225</v>
      </c>
      <c r="D19" s="316"/>
      <c r="E19" s="316"/>
      <c r="F19" s="316"/>
      <c r="G19" s="317"/>
      <c r="H19" s="318">
        <f t="shared" ref="H19:N19" si="5">+H20</f>
        <v>0</v>
      </c>
      <c r="I19" s="318">
        <f t="shared" si="5"/>
        <v>0</v>
      </c>
      <c r="J19" s="318">
        <f t="shared" si="5"/>
        <v>0</v>
      </c>
      <c r="K19" s="318">
        <f t="shared" si="5"/>
        <v>0</v>
      </c>
      <c r="L19" s="318">
        <f t="shared" si="5"/>
        <v>0</v>
      </c>
      <c r="M19" s="318">
        <f t="shared" si="5"/>
        <v>-2779249.3899999997</v>
      </c>
      <c r="N19" s="318">
        <f t="shared" si="5"/>
        <v>0</v>
      </c>
      <c r="O19" s="319">
        <f t="shared" si="2"/>
        <v>-2779249.3899999997</v>
      </c>
      <c r="P19" s="241"/>
    </row>
    <row r="20" spans="1:16" s="240" customFormat="1" ht="14.25">
      <c r="A20" s="242"/>
      <c r="B20" s="314"/>
      <c r="C20" s="320" t="s">
        <v>1226</v>
      </c>
      <c r="D20" s="316"/>
      <c r="E20" s="316"/>
      <c r="F20" s="316"/>
      <c r="G20" s="317"/>
      <c r="H20" s="318">
        <v>0</v>
      </c>
      <c r="I20" s="318">
        <v>0</v>
      </c>
      <c r="J20" s="318">
        <v>0</v>
      </c>
      <c r="K20" s="318">
        <v>0</v>
      </c>
      <c r="L20" s="318">
        <v>0</v>
      </c>
      <c r="M20" s="318">
        <v>-2779249.3899999997</v>
      </c>
      <c r="N20" s="318">
        <v>0</v>
      </c>
      <c r="O20" s="319">
        <f t="shared" si="2"/>
        <v>-2779249.3899999997</v>
      </c>
      <c r="P20" s="241"/>
    </row>
    <row r="21" spans="1:16" s="240" customFormat="1" ht="18" customHeight="1">
      <c r="A21" s="242"/>
      <c r="B21" s="314"/>
      <c r="C21" s="315" t="s">
        <v>1227</v>
      </c>
      <c r="D21" s="316"/>
      <c r="E21" s="316"/>
      <c r="F21" s="316"/>
      <c r="G21" s="317"/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26613.96</v>
      </c>
      <c r="N21" s="318">
        <v>0</v>
      </c>
      <c r="O21" s="319">
        <f t="shared" si="2"/>
        <v>26613.96</v>
      </c>
      <c r="P21" s="241"/>
    </row>
    <row r="22" spans="1:16" s="240" customFormat="1" ht="18" customHeight="1">
      <c r="A22" s="242"/>
      <c r="B22" s="314"/>
      <c r="C22" s="316" t="s">
        <v>1238</v>
      </c>
      <c r="D22" s="316"/>
      <c r="E22" s="316"/>
      <c r="F22" s="316"/>
      <c r="G22" s="317"/>
      <c r="H22" s="318">
        <v>0</v>
      </c>
      <c r="I22" s="318">
        <v>0</v>
      </c>
      <c r="J22" s="318">
        <v>0</v>
      </c>
      <c r="K22" s="318">
        <v>0</v>
      </c>
      <c r="L22" s="318">
        <v>0</v>
      </c>
      <c r="M22" s="318">
        <v>0</v>
      </c>
      <c r="N22" s="318">
        <v>-1150585.26</v>
      </c>
      <c r="O22" s="319">
        <f t="shared" si="2"/>
        <v>-1150585.26</v>
      </c>
    </row>
    <row r="23" spans="1:16" s="240" customFormat="1" ht="18" customHeight="1">
      <c r="A23" s="242"/>
      <c r="B23" s="314"/>
      <c r="C23" s="316" t="s">
        <v>1228</v>
      </c>
      <c r="D23" s="316"/>
      <c r="E23" s="316"/>
      <c r="F23" s="316"/>
      <c r="G23" s="317"/>
      <c r="H23" s="318">
        <v>0</v>
      </c>
      <c r="I23" s="318">
        <v>0</v>
      </c>
      <c r="J23" s="318">
        <v>0</v>
      </c>
      <c r="K23" s="318">
        <v>0</v>
      </c>
      <c r="L23" s="318">
        <v>0</v>
      </c>
      <c r="M23" s="318">
        <v>0</v>
      </c>
      <c r="N23" s="318">
        <v>20133.759999999998</v>
      </c>
      <c r="O23" s="319">
        <f t="shared" si="2"/>
        <v>20133.759999999998</v>
      </c>
    </row>
    <row r="24" spans="1:16" s="240" customFormat="1" ht="18" customHeight="1">
      <c r="A24" s="242"/>
      <c r="B24" s="321"/>
      <c r="C24" s="323" t="s">
        <v>1242</v>
      </c>
      <c r="D24" s="323"/>
      <c r="E24" s="323"/>
      <c r="F24" s="323"/>
      <c r="G24" s="324"/>
      <c r="H24" s="325">
        <v>0</v>
      </c>
      <c r="I24" s="325">
        <v>0</v>
      </c>
      <c r="J24" s="325">
        <v>0</v>
      </c>
      <c r="K24" s="325">
        <v>0</v>
      </c>
      <c r="L24" s="325">
        <v>0</v>
      </c>
      <c r="M24" s="325">
        <v>0</v>
      </c>
      <c r="N24" s="325">
        <v>37330114.980000004</v>
      </c>
      <c r="O24" s="326">
        <f t="shared" si="2"/>
        <v>37330114.980000004</v>
      </c>
    </row>
    <row r="25" spans="1:16" s="240" customFormat="1" ht="18" customHeight="1">
      <c r="A25" s="242"/>
      <c r="B25" s="306" t="s">
        <v>1224</v>
      </c>
      <c r="C25" s="379" t="s">
        <v>1269</v>
      </c>
      <c r="D25" s="380"/>
      <c r="E25" s="380"/>
      <c r="F25" s="380"/>
      <c r="G25" s="380"/>
      <c r="H25" s="307">
        <f t="shared" ref="H25:N25" si="6">ROUND(H17+H18+H22+H23+H24,2)</f>
        <v>2854884000</v>
      </c>
      <c r="I25" s="307">
        <f t="shared" si="6"/>
        <v>142972000</v>
      </c>
      <c r="J25" s="307">
        <f t="shared" si="6"/>
        <v>0</v>
      </c>
      <c r="K25" s="307">
        <f t="shared" si="6"/>
        <v>0</v>
      </c>
      <c r="L25" s="307">
        <f t="shared" si="6"/>
        <v>274914000</v>
      </c>
      <c r="M25" s="307">
        <f t="shared" si="6"/>
        <v>128597364.56999999</v>
      </c>
      <c r="N25" s="307">
        <f t="shared" si="6"/>
        <v>36199663.479999997</v>
      </c>
      <c r="O25" s="327">
        <f>SUM(H25:N25)</f>
        <v>3437567028.0500002</v>
      </c>
    </row>
    <row r="26" spans="1:16" ht="18" customHeight="1">
      <c r="B26" s="227"/>
    </row>
    <row r="27" spans="1:16" ht="11.25" customHeight="1">
      <c r="B27" s="210" t="s">
        <v>342</v>
      </c>
    </row>
  </sheetData>
  <mergeCells count="11">
    <mergeCell ref="C25:G25"/>
    <mergeCell ref="N4:N5"/>
    <mergeCell ref="O4:O5"/>
    <mergeCell ref="L4:L5"/>
    <mergeCell ref="C6:G6"/>
    <mergeCell ref="C15:G15"/>
    <mergeCell ref="C17:G17"/>
    <mergeCell ref="B4:G5"/>
    <mergeCell ref="H4:H5"/>
    <mergeCell ref="I4:K4"/>
    <mergeCell ref="M4:M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393" t="s">
        <v>984</v>
      </c>
      <c r="E5" s="394"/>
      <c r="F5" s="144" t="s">
        <v>985</v>
      </c>
      <c r="H5" s="138"/>
      <c r="I5" s="139"/>
      <c r="J5" s="136"/>
      <c r="K5" s="136"/>
      <c r="L5" s="136"/>
      <c r="M5" s="136"/>
    </row>
    <row r="6" spans="4:13" ht="15">
      <c r="D6" s="145" t="s">
        <v>986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987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988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391" t="s">
        <v>1000</v>
      </c>
      <c r="E9" s="392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987</v>
      </c>
      <c r="E10" s="145" t="s">
        <v>989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986</v>
      </c>
      <c r="E11" s="145" t="s">
        <v>989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986</v>
      </c>
      <c r="E12" s="145" t="s">
        <v>990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986</v>
      </c>
      <c r="E13" s="145" t="s">
        <v>991</v>
      </c>
      <c r="F13" s="145">
        <v>-77959</v>
      </c>
      <c r="J13" s="136"/>
      <c r="K13" s="136"/>
      <c r="L13" s="136"/>
      <c r="M13" s="136"/>
    </row>
    <row r="14" spans="4:13">
      <c r="D14" s="145" t="s">
        <v>986</v>
      </c>
      <c r="E14" s="145" t="s">
        <v>992</v>
      </c>
      <c r="F14" s="145">
        <v>-5174</v>
      </c>
      <c r="J14" s="136"/>
      <c r="K14" s="136"/>
      <c r="L14" s="136"/>
      <c r="M14" s="136"/>
    </row>
    <row r="15" spans="4:13">
      <c r="D15" s="391" t="s">
        <v>1001</v>
      </c>
      <c r="E15" s="392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393" t="s">
        <v>984</v>
      </c>
      <c r="E17" s="394"/>
      <c r="F17" s="144" t="s">
        <v>985</v>
      </c>
      <c r="J17" s="136"/>
      <c r="K17" s="136"/>
      <c r="L17" s="136"/>
      <c r="M17" s="136"/>
    </row>
    <row r="18" spans="4:13" hidden="1">
      <c r="D18" s="391" t="s">
        <v>994</v>
      </c>
      <c r="E18" s="392"/>
      <c r="F18" s="112">
        <v>2763288</v>
      </c>
      <c r="J18" s="136"/>
      <c r="K18" s="136"/>
      <c r="L18" s="136"/>
      <c r="M18" s="136"/>
    </row>
    <row r="19" spans="4:13" hidden="1">
      <c r="D19" s="145" t="s">
        <v>986</v>
      </c>
      <c r="E19" s="145" t="s">
        <v>995</v>
      </c>
      <c r="F19" s="145">
        <v>35575</v>
      </c>
      <c r="J19" s="136"/>
      <c r="K19" s="136"/>
      <c r="L19" s="136"/>
      <c r="M19" s="136"/>
    </row>
    <row r="20" spans="4:13" hidden="1">
      <c r="D20" s="145" t="s">
        <v>986</v>
      </c>
      <c r="E20" s="145" t="s">
        <v>991</v>
      </c>
      <c r="F20" s="145">
        <v>77959</v>
      </c>
      <c r="J20" s="136"/>
      <c r="K20" s="136"/>
      <c r="L20" s="136"/>
      <c r="M20" s="136"/>
    </row>
    <row r="21" spans="4:13" hidden="1">
      <c r="D21" s="145" t="s">
        <v>986</v>
      </c>
      <c r="E21" s="145" t="s">
        <v>990</v>
      </c>
      <c r="F21" s="145">
        <v>374491</v>
      </c>
      <c r="J21" s="136"/>
      <c r="K21" s="136"/>
      <c r="L21" s="136"/>
      <c r="M21" s="136"/>
    </row>
    <row r="22" spans="4:13" hidden="1">
      <c r="D22" s="391" t="s">
        <v>993</v>
      </c>
      <c r="E22" s="392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theme="4" tint="-0.249977111117893"/>
  </sheetPr>
  <dimension ref="A3:E45"/>
  <sheetViews>
    <sheetView showGridLines="0" zoomScale="90" zoomScaleNormal="90" workbookViewId="0">
      <pane ySplit="4" topLeftCell="A5" activePane="bottomLeft" state="frozen"/>
      <selection pane="bottomLeft" activeCell="I22" sqref="I22"/>
    </sheetView>
  </sheetViews>
  <sheetFormatPr defaultRowHeight="12"/>
  <cols>
    <col min="1" max="1" width="1.7109375" style="186" customWidth="1"/>
    <col min="2" max="2" width="57.42578125" style="189" customWidth="1"/>
    <col min="3" max="3" width="9.140625" style="189" customWidth="1"/>
    <col min="4" max="5" width="11.7109375" style="255" bestFit="1" customWidth="1"/>
    <col min="6" max="6" width="3.28515625" style="186" customWidth="1"/>
    <col min="7" max="8" width="4.28515625" style="186" customWidth="1"/>
    <col min="9" max="16384" width="9.140625" style="186"/>
  </cols>
  <sheetData>
    <row r="3" spans="1:5" s="188" customFormat="1" ht="15" customHeight="1">
      <c r="A3" s="187"/>
      <c r="B3" s="373" t="s">
        <v>1208</v>
      </c>
      <c r="C3" s="374"/>
      <c r="D3" s="377" t="s">
        <v>1261</v>
      </c>
      <c r="E3" s="377" t="s">
        <v>1240</v>
      </c>
    </row>
    <row r="4" spans="1:5" s="188" customFormat="1" ht="15" customHeight="1">
      <c r="A4" s="212"/>
      <c r="B4" s="375"/>
      <c r="C4" s="376"/>
      <c r="D4" s="378"/>
      <c r="E4" s="378"/>
    </row>
    <row r="5" spans="1:5" ht="20.100000000000001" customHeight="1">
      <c r="B5" s="263" t="s">
        <v>1186</v>
      </c>
      <c r="C5" s="264"/>
      <c r="D5" s="265"/>
      <c r="E5" s="265"/>
    </row>
    <row r="6" spans="1:5" ht="20.100000000000001" customHeight="1">
      <c r="B6" s="256" t="s">
        <v>1133</v>
      </c>
      <c r="C6" s="257"/>
      <c r="D6" s="258">
        <f>VLOOKUP($B6,DRE!$B:$XFD,MATCH(D$3,DRE!$B$3:$XFD$3,0),FALSE)</f>
        <v>45919000</v>
      </c>
      <c r="E6" s="258">
        <f>VLOOKUP($B6,DRE!$B:$XFD,MATCH(E$3,DRE!$B$3:$XFD$3,0),FALSE)</f>
        <v>28313000</v>
      </c>
    </row>
    <row r="7" spans="1:5" ht="20.100000000000001" customHeight="1">
      <c r="B7" s="256" t="s">
        <v>1265</v>
      </c>
      <c r="C7" s="257"/>
      <c r="D7" s="258">
        <f>SUM(D8:D21)</f>
        <v>-41390000</v>
      </c>
      <c r="E7" s="258">
        <f>SUM(E8:E21)</f>
        <v>-20326000</v>
      </c>
    </row>
    <row r="8" spans="1:5" ht="20.100000000000001" customHeight="1">
      <c r="B8" s="259" t="s">
        <v>1232</v>
      </c>
      <c r="C8" s="260"/>
      <c r="D8" s="261">
        <v>-45496000</v>
      </c>
      <c r="E8" s="261">
        <v>-21054000</v>
      </c>
    </row>
    <row r="9" spans="1:5" ht="20.100000000000001" customHeight="1">
      <c r="A9" s="254"/>
      <c r="B9" s="259" t="s">
        <v>1116</v>
      </c>
      <c r="C9" s="260"/>
      <c r="D9" s="261">
        <v>6298000</v>
      </c>
      <c r="E9" s="261">
        <v>4012000</v>
      </c>
    </row>
    <row r="10" spans="1:5" ht="20.100000000000001" customHeight="1">
      <c r="A10" s="254"/>
      <c r="B10" s="259" t="s">
        <v>1187</v>
      </c>
      <c r="C10" s="260"/>
      <c r="D10" s="261">
        <v>1082000</v>
      </c>
      <c r="E10" s="261">
        <v>1444000</v>
      </c>
    </row>
    <row r="11" spans="1:5" ht="20.100000000000001" customHeight="1">
      <c r="B11" s="259" t="s">
        <v>1188</v>
      </c>
      <c r="C11" s="260"/>
      <c r="D11" s="261">
        <v>2056000</v>
      </c>
      <c r="E11" s="261">
        <v>823000</v>
      </c>
    </row>
    <row r="12" spans="1:5" ht="20.100000000000001" customHeight="1">
      <c r="B12" s="259" t="s">
        <v>255</v>
      </c>
      <c r="C12" s="260"/>
      <c r="D12" s="261">
        <v>0</v>
      </c>
      <c r="E12" s="261">
        <v>1000</v>
      </c>
    </row>
    <row r="13" spans="1:5" ht="20.100000000000001" customHeight="1">
      <c r="B13" s="259" t="s">
        <v>1117</v>
      </c>
      <c r="C13" s="260"/>
      <c r="D13" s="261">
        <v>2614000</v>
      </c>
      <c r="E13" s="261">
        <v>2019000</v>
      </c>
    </row>
    <row r="14" spans="1:5" ht="20.100000000000001" customHeight="1">
      <c r="B14" s="259" t="s">
        <v>361</v>
      </c>
      <c r="C14" s="262"/>
      <c r="D14" s="261">
        <v>-116000</v>
      </c>
      <c r="E14" s="261">
        <v>-280000</v>
      </c>
    </row>
    <row r="15" spans="1:5" ht="20.100000000000001" customHeight="1">
      <c r="B15" s="259" t="s">
        <v>258</v>
      </c>
      <c r="C15" s="260"/>
      <c r="D15" s="261">
        <v>853000</v>
      </c>
      <c r="E15" s="261">
        <v>5000</v>
      </c>
    </row>
    <row r="16" spans="1:5" ht="20.100000000000001" customHeight="1">
      <c r="B16" s="259" t="s">
        <v>1253</v>
      </c>
      <c r="C16" s="260"/>
      <c r="D16" s="261">
        <v>763000</v>
      </c>
      <c r="E16" s="261">
        <v>1076000</v>
      </c>
    </row>
    <row r="17" spans="2:5" ht="20.100000000000001" customHeight="1">
      <c r="B17" s="259" t="s">
        <v>1237</v>
      </c>
      <c r="C17" s="260"/>
      <c r="D17" s="261">
        <v>463000</v>
      </c>
      <c r="E17" s="261">
        <v>1130000</v>
      </c>
    </row>
    <row r="18" spans="2:5" ht="20.100000000000001" customHeight="1">
      <c r="B18" s="259" t="s">
        <v>1229</v>
      </c>
      <c r="C18" s="262"/>
      <c r="D18" s="261">
        <v>0</v>
      </c>
      <c r="E18" s="261">
        <v>1000</v>
      </c>
    </row>
    <row r="19" spans="2:5" ht="20.100000000000001" customHeight="1">
      <c r="B19" s="259" t="s">
        <v>1262</v>
      </c>
      <c r="C19" s="262"/>
      <c r="D19" s="261">
        <v>-5006000</v>
      </c>
      <c r="E19" s="261">
        <v>0</v>
      </c>
    </row>
    <row r="20" spans="2:5" ht="20.100000000000001" customHeight="1">
      <c r="B20" s="259" t="s">
        <v>1230</v>
      </c>
      <c r="C20" s="260"/>
      <c r="D20" s="261">
        <v>-5828000</v>
      </c>
      <c r="E20" s="261">
        <v>-10441000</v>
      </c>
    </row>
    <row r="21" spans="2:5" ht="20.100000000000001" customHeight="1">
      <c r="B21" s="259" t="s">
        <v>1110</v>
      </c>
      <c r="C21" s="260"/>
      <c r="D21" s="261">
        <v>927000</v>
      </c>
      <c r="E21" s="261">
        <v>938000</v>
      </c>
    </row>
    <row r="22" spans="2:5" ht="20.100000000000001" customHeight="1">
      <c r="B22" s="256" t="s">
        <v>999</v>
      </c>
      <c r="C22" s="257"/>
      <c r="D22" s="258">
        <f>D6+D7</f>
        <v>4529000</v>
      </c>
      <c r="E22" s="258">
        <f>E6+E7</f>
        <v>7987000</v>
      </c>
    </row>
    <row r="23" spans="2:5" ht="20.100000000000001" customHeight="1">
      <c r="B23" s="256" t="s">
        <v>1189</v>
      </c>
      <c r="C23" s="257"/>
      <c r="D23" s="258">
        <f>SUM(D24:D33)</f>
        <v>-39540000</v>
      </c>
      <c r="E23" s="258">
        <f>SUM(E24:E33)</f>
        <v>46161000</v>
      </c>
    </row>
    <row r="24" spans="2:5" ht="20.100000000000001" customHeight="1">
      <c r="B24" s="259" t="s">
        <v>1216</v>
      </c>
      <c r="C24" s="260"/>
      <c r="D24" s="261">
        <v>-21730000</v>
      </c>
      <c r="E24" s="261">
        <v>55081000</v>
      </c>
    </row>
    <row r="25" spans="2:5" ht="20.100000000000001" customHeight="1">
      <c r="B25" s="259" t="s">
        <v>1190</v>
      </c>
      <c r="C25" s="260"/>
      <c r="D25" s="261">
        <v>10180000</v>
      </c>
      <c r="E25" s="261">
        <v>0</v>
      </c>
    </row>
    <row r="26" spans="2:5" ht="20.100000000000001" customHeight="1">
      <c r="B26" s="259" t="s">
        <v>1191</v>
      </c>
      <c r="C26" s="260"/>
      <c r="D26" s="261">
        <v>9536000</v>
      </c>
      <c r="E26" s="261">
        <v>187000</v>
      </c>
    </row>
    <row r="27" spans="2:5" ht="20.100000000000001" customHeight="1">
      <c r="B27" s="259" t="s">
        <v>1192</v>
      </c>
      <c r="C27" s="260"/>
      <c r="D27" s="261">
        <v>0</v>
      </c>
      <c r="E27" s="261">
        <v>-2449000</v>
      </c>
    </row>
    <row r="28" spans="2:5" ht="20.100000000000001" customHeight="1">
      <c r="B28" s="259" t="s">
        <v>1193</v>
      </c>
      <c r="C28" s="260"/>
      <c r="D28" s="261">
        <v>-26574000</v>
      </c>
      <c r="E28" s="261">
        <v>-3363000</v>
      </c>
    </row>
    <row r="29" spans="2:5" ht="20.100000000000001" customHeight="1">
      <c r="B29" s="259" t="s">
        <v>1194</v>
      </c>
      <c r="C29" s="260"/>
      <c r="D29" s="261">
        <v>-7297000</v>
      </c>
      <c r="E29" s="261">
        <v>-5262000</v>
      </c>
    </row>
    <row r="30" spans="2:5" ht="20.100000000000001" customHeight="1">
      <c r="B30" s="259" t="s">
        <v>1250</v>
      </c>
      <c r="C30" s="260"/>
      <c r="D30" s="261">
        <v>-1824000</v>
      </c>
      <c r="E30" s="261">
        <v>0</v>
      </c>
    </row>
    <row r="31" spans="2:5" ht="20.100000000000001" customHeight="1">
      <c r="B31" s="259" t="s">
        <v>1235</v>
      </c>
      <c r="C31" s="260"/>
      <c r="D31" s="261">
        <v>2472000</v>
      </c>
      <c r="E31" s="261">
        <v>2847000</v>
      </c>
    </row>
    <row r="32" spans="2:5" ht="20.100000000000001" customHeight="1">
      <c r="B32" s="259" t="s">
        <v>1195</v>
      </c>
      <c r="C32" s="260"/>
      <c r="D32" s="261">
        <v>-2056000</v>
      </c>
      <c r="E32" s="261">
        <v>-828000</v>
      </c>
    </row>
    <row r="33" spans="2:5" ht="20.100000000000001" customHeight="1">
      <c r="B33" s="259" t="s">
        <v>1251</v>
      </c>
      <c r="C33" s="260"/>
      <c r="D33" s="261">
        <v>-2247000</v>
      </c>
      <c r="E33" s="261">
        <v>-52000</v>
      </c>
    </row>
    <row r="34" spans="2:5" ht="20.100000000000001" customHeight="1">
      <c r="B34" s="256" t="s">
        <v>1196</v>
      </c>
      <c r="C34" s="257"/>
      <c r="D34" s="258">
        <v>57684000</v>
      </c>
      <c r="E34" s="258">
        <v>0</v>
      </c>
    </row>
    <row r="35" spans="2:5" ht="20.100000000000001" customHeight="1">
      <c r="B35" s="256" t="s">
        <v>1197</v>
      </c>
      <c r="C35" s="257"/>
      <c r="D35" s="258">
        <v>-10802000</v>
      </c>
      <c r="E35" s="258">
        <v>-60246000</v>
      </c>
    </row>
    <row r="36" spans="2:5" ht="20.100000000000001" customHeight="1">
      <c r="B36" s="283" t="s">
        <v>1198</v>
      </c>
      <c r="C36" s="284"/>
      <c r="D36" s="285">
        <v>-202000</v>
      </c>
      <c r="E36" s="285">
        <v>-148000</v>
      </c>
    </row>
    <row r="37" spans="2:5" ht="20.100000000000001" customHeight="1">
      <c r="B37" s="286" t="s">
        <v>1199</v>
      </c>
      <c r="C37" s="287"/>
      <c r="D37" s="288">
        <f>D22+D23+D34+D35+D36</f>
        <v>11669000</v>
      </c>
      <c r="E37" s="288">
        <f>E22+E23+E34+E35+E36</f>
        <v>-6246000</v>
      </c>
    </row>
    <row r="38" spans="2:5" ht="20.100000000000001" customHeight="1">
      <c r="B38" s="263" t="s">
        <v>1200</v>
      </c>
      <c r="C38" s="264"/>
      <c r="D38" s="265"/>
      <c r="E38" s="265"/>
    </row>
    <row r="39" spans="2:5" ht="20.100000000000001" customHeight="1">
      <c r="B39" s="301" t="s">
        <v>1201</v>
      </c>
      <c r="C39" s="302"/>
      <c r="D39" s="303">
        <v>-7258000</v>
      </c>
      <c r="E39" s="303">
        <v>-5570000</v>
      </c>
    </row>
    <row r="40" spans="2:5" ht="20.100000000000001" customHeight="1">
      <c r="B40" s="286" t="s">
        <v>1202</v>
      </c>
      <c r="C40" s="287"/>
      <c r="D40" s="288">
        <f>SUM(D39:D39)</f>
        <v>-7258000</v>
      </c>
      <c r="E40" s="288">
        <f>SUM(E39:E39)</f>
        <v>-5570000</v>
      </c>
    </row>
    <row r="41" spans="2:5" ht="20.100000000000001" customHeight="1">
      <c r="B41" s="289"/>
      <c r="C41" s="290"/>
      <c r="D41" s="291"/>
      <c r="E41" s="291"/>
    </row>
    <row r="42" spans="2:5" ht="20.100000000000001" customHeight="1">
      <c r="B42" s="292" t="s">
        <v>1203</v>
      </c>
      <c r="C42" s="293"/>
      <c r="D42" s="294">
        <f>D37+D40</f>
        <v>4411000</v>
      </c>
      <c r="E42" s="294">
        <f>E37+E40</f>
        <v>-11816000</v>
      </c>
    </row>
    <row r="43" spans="2:5" ht="20.100000000000001" customHeight="1">
      <c r="B43" s="295" t="s">
        <v>1204</v>
      </c>
      <c r="C43" s="296"/>
      <c r="D43" s="297">
        <v>440514000</v>
      </c>
      <c r="E43" s="297">
        <v>539947000</v>
      </c>
    </row>
    <row r="44" spans="2:5" ht="20.100000000000001" customHeight="1">
      <c r="B44" s="298" t="s">
        <v>1205</v>
      </c>
      <c r="C44" s="299"/>
      <c r="D44" s="300">
        <f>D42+D43</f>
        <v>444925000</v>
      </c>
      <c r="E44" s="300">
        <f t="shared" ref="E44" si="0">E42+E43</f>
        <v>528131000</v>
      </c>
    </row>
    <row r="45" spans="2:5">
      <c r="B45" s="210" t="s">
        <v>342</v>
      </c>
      <c r="C45" s="211"/>
      <c r="D45" s="196"/>
      <c r="E45" s="196"/>
    </row>
  </sheetData>
  <mergeCells count="3">
    <mergeCell ref="B3:C4"/>
    <mergeCell ref="E3:E4"/>
    <mergeCell ref="D3:D4"/>
  </mergeCells>
  <conditionalFormatting sqref="E3">
    <cfRule type="cellIs" dxfId="69" priority="36" operator="lessThan">
      <formula>0</formula>
    </cfRule>
  </conditionalFormatting>
  <conditionalFormatting sqref="E3">
    <cfRule type="cellIs" dxfId="68" priority="40" operator="lessThan">
      <formula>0</formula>
    </cfRule>
  </conditionalFormatting>
  <conditionalFormatting sqref="D3">
    <cfRule type="cellIs" dxfId="67" priority="3" operator="lessThan">
      <formula>0</formula>
    </cfRule>
  </conditionalFormatting>
  <conditionalFormatting sqref="D3">
    <cfRule type="cellIs" dxfId="66" priority="4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3 E2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BD62-3730-4D79-ABEB-1483514A59CF}">
  <sheetPr>
    <tabColor theme="4" tint="-0.249977111117893"/>
  </sheetPr>
  <dimension ref="B1:F37"/>
  <sheetViews>
    <sheetView workbookViewId="0">
      <selection activeCell="N11" sqref="N11"/>
    </sheetView>
  </sheetViews>
  <sheetFormatPr defaultRowHeight="12"/>
  <cols>
    <col min="1" max="1" width="1.7109375" style="332" customWidth="1"/>
    <col min="2" max="2" width="5.5703125" style="333" customWidth="1"/>
    <col min="3" max="3" width="52.85546875" style="333" customWidth="1"/>
    <col min="4" max="4" width="10.7109375" style="334" customWidth="1"/>
    <col min="5" max="5" width="13.140625" style="332" customWidth="1"/>
    <col min="6" max="6" width="9.28515625" style="332" customWidth="1"/>
    <col min="7" max="9" width="3.85546875" style="332" customWidth="1"/>
    <col min="10" max="11" width="3.140625" style="332" customWidth="1"/>
    <col min="12" max="12" width="9.85546875" style="332" bestFit="1" customWidth="1"/>
    <col min="13" max="16384" width="9.140625" style="332"/>
  </cols>
  <sheetData>
    <row r="1" spans="2:6" ht="7.5" customHeight="1"/>
    <row r="2" spans="2:6" ht="15" customHeight="1">
      <c r="B2" s="335"/>
      <c r="C2" s="335"/>
      <c r="D2" s="336"/>
      <c r="E2" s="337"/>
      <c r="F2" s="337"/>
    </row>
    <row r="3" spans="2:6" s="338" customFormat="1" ht="20.100000000000001" customHeight="1">
      <c r="B3" s="397" t="s">
        <v>1270</v>
      </c>
      <c r="C3" s="398"/>
      <c r="D3" s="399"/>
      <c r="E3" s="395" t="s">
        <v>1261</v>
      </c>
      <c r="F3" s="395" t="s">
        <v>1240</v>
      </c>
    </row>
    <row r="4" spans="2:6" s="338" customFormat="1" ht="20.100000000000001" customHeight="1">
      <c r="B4" s="400"/>
      <c r="C4" s="401"/>
      <c r="D4" s="402"/>
      <c r="E4" s="396"/>
      <c r="F4" s="396"/>
    </row>
    <row r="5" spans="2:6">
      <c r="B5" s="339" t="s">
        <v>1271</v>
      </c>
      <c r="C5" s="340" t="s">
        <v>1272</v>
      </c>
      <c r="D5" s="341"/>
      <c r="E5" s="342">
        <f>SUM(E6:E6)</f>
        <v>116000</v>
      </c>
      <c r="F5" s="342">
        <f>SUM(F6:F6)</f>
        <v>280000</v>
      </c>
    </row>
    <row r="6" spans="2:6" ht="20.100000000000001" customHeight="1">
      <c r="B6" s="343"/>
      <c r="C6" s="344" t="s">
        <v>361</v>
      </c>
      <c r="D6" s="345"/>
      <c r="E6" s="346">
        <v>116000</v>
      </c>
      <c r="F6" s="346">
        <v>280000</v>
      </c>
    </row>
    <row r="7" spans="2:6" ht="20.100000000000001" customHeight="1">
      <c r="B7" s="347" t="s">
        <v>1273</v>
      </c>
      <c r="C7" s="348" t="s">
        <v>1274</v>
      </c>
      <c r="D7" s="349"/>
      <c r="E7" s="350">
        <f>SUM(E8:E14)</f>
        <v>3928000</v>
      </c>
      <c r="F7" s="350">
        <f>SUM(F8:F14)</f>
        <v>-4544000</v>
      </c>
    </row>
    <row r="8" spans="2:6" ht="20.100000000000001" customHeight="1">
      <c r="B8" s="343"/>
      <c r="C8" s="344" t="s">
        <v>1275</v>
      </c>
      <c r="D8" s="345"/>
      <c r="E8" s="346">
        <v>3425000</v>
      </c>
      <c r="F8" s="346">
        <v>-1076000</v>
      </c>
    </row>
    <row r="9" spans="2:6" ht="12.75" customHeight="1">
      <c r="B9" s="343"/>
      <c r="C9" s="344" t="s">
        <v>1276</v>
      </c>
      <c r="D9" s="345"/>
      <c r="E9" s="346">
        <v>-1116000</v>
      </c>
      <c r="F9" s="346">
        <v>-1444000</v>
      </c>
    </row>
    <row r="10" spans="2:6" ht="20.100000000000001" customHeight="1">
      <c r="B10" s="343"/>
      <c r="C10" s="344" t="s">
        <v>1277</v>
      </c>
      <c r="D10" s="345"/>
      <c r="E10" s="346">
        <v>-2056000</v>
      </c>
      <c r="F10" s="346">
        <v>-823000</v>
      </c>
    </row>
    <row r="11" spans="2:6" ht="20.100000000000001" customHeight="1">
      <c r="B11" s="343"/>
      <c r="C11" s="344" t="s">
        <v>258</v>
      </c>
      <c r="D11" s="345"/>
      <c r="E11" s="346">
        <v>-853000</v>
      </c>
      <c r="F11" s="346">
        <v>-19000</v>
      </c>
    </row>
    <row r="12" spans="2:6" ht="20.100000000000001" customHeight="1">
      <c r="B12" s="343"/>
      <c r="C12" s="344" t="s">
        <v>1278</v>
      </c>
      <c r="D12" s="345"/>
      <c r="E12" s="346">
        <v>-463000</v>
      </c>
      <c r="F12" s="346">
        <v>-1130000</v>
      </c>
    </row>
    <row r="13" spans="2:6" ht="20.100000000000001" customHeight="1">
      <c r="B13" s="343"/>
      <c r="C13" s="344" t="s">
        <v>1279</v>
      </c>
      <c r="D13" s="345"/>
      <c r="E13" s="346">
        <v>5005000</v>
      </c>
      <c r="F13" s="346">
        <v>0</v>
      </c>
    </row>
    <row r="14" spans="2:6" ht="20.100000000000001" customHeight="1">
      <c r="B14" s="343"/>
      <c r="C14" s="344" t="s">
        <v>255</v>
      </c>
      <c r="D14" s="345"/>
      <c r="E14" s="346">
        <v>-14000</v>
      </c>
      <c r="F14" s="346">
        <v>-52000</v>
      </c>
    </row>
    <row r="15" spans="2:6" ht="20.100000000000001" customHeight="1">
      <c r="B15" s="347" t="s">
        <v>1280</v>
      </c>
      <c r="C15" s="348" t="s">
        <v>1281</v>
      </c>
      <c r="D15" s="349"/>
      <c r="E15" s="350">
        <f>E5+E7</f>
        <v>4044000</v>
      </c>
      <c r="F15" s="350">
        <f>F5+F7</f>
        <v>-4264000</v>
      </c>
    </row>
    <row r="16" spans="2:6" s="351" customFormat="1" ht="20.100000000000001" customHeight="1">
      <c r="B16" s="347" t="s">
        <v>1282</v>
      </c>
      <c r="C16" s="345" t="s">
        <v>1283</v>
      </c>
      <c r="D16" s="345"/>
      <c r="E16" s="352">
        <v>-1545000</v>
      </c>
      <c r="F16" s="352">
        <v>-4301000</v>
      </c>
    </row>
    <row r="17" spans="2:6" s="351" customFormat="1" ht="20.100000000000001" customHeight="1">
      <c r="B17" s="347" t="s">
        <v>1284</v>
      </c>
      <c r="C17" s="348" t="s">
        <v>1285</v>
      </c>
      <c r="D17" s="345"/>
      <c r="E17" s="352">
        <f>SUM(E15:E16)</f>
        <v>2499000</v>
      </c>
      <c r="F17" s="352">
        <f>SUM(F15:F16)</f>
        <v>-8565000</v>
      </c>
    </row>
    <row r="18" spans="2:6" ht="20.100000000000001" customHeight="1">
      <c r="B18" s="347" t="s">
        <v>1286</v>
      </c>
      <c r="C18" s="348" t="s">
        <v>1287</v>
      </c>
      <c r="D18" s="349"/>
      <c r="E18" s="350">
        <f>SUM(E19:E20)</f>
        <v>53264000</v>
      </c>
      <c r="F18" s="350">
        <f>SUM(F19:F20)</f>
        <v>43945000</v>
      </c>
    </row>
    <row r="19" spans="2:6" ht="20.100000000000001" customHeight="1">
      <c r="B19" s="343"/>
      <c r="C19" s="344" t="s">
        <v>1288</v>
      </c>
      <c r="D19" s="345"/>
      <c r="E19" s="346">
        <v>42854000</v>
      </c>
      <c r="F19" s="346">
        <v>25355000</v>
      </c>
    </row>
    <row r="20" spans="2:6" ht="20.100000000000001" customHeight="1">
      <c r="B20" s="343"/>
      <c r="C20" s="344" t="s">
        <v>1230</v>
      </c>
      <c r="D20" s="345"/>
      <c r="E20" s="346">
        <v>10410000</v>
      </c>
      <c r="F20" s="346">
        <v>18590000</v>
      </c>
    </row>
    <row r="21" spans="2:6" ht="20.100000000000001" customHeight="1">
      <c r="B21" s="347" t="s">
        <v>1289</v>
      </c>
      <c r="C21" s="348" t="s">
        <v>1290</v>
      </c>
      <c r="D21" s="349"/>
      <c r="E21" s="350">
        <f>E17+E18</f>
        <v>55763000</v>
      </c>
      <c r="F21" s="350">
        <f>F17+F18</f>
        <v>35380000</v>
      </c>
    </row>
    <row r="22" spans="2:6" ht="20.100000000000001" customHeight="1">
      <c r="B22" s="347" t="s">
        <v>1291</v>
      </c>
      <c r="C22" s="348" t="s">
        <v>1292</v>
      </c>
      <c r="D22" s="345"/>
      <c r="E22" s="350">
        <f>(E23+E28+E32+E34)</f>
        <v>-55763000</v>
      </c>
      <c r="F22" s="350">
        <f>F23+F28+F32+F34</f>
        <v>-35380000</v>
      </c>
    </row>
    <row r="23" spans="2:6" s="351" customFormat="1" ht="20.100000000000001" customHeight="1">
      <c r="B23" s="353"/>
      <c r="C23" s="345" t="s">
        <v>1293</v>
      </c>
      <c r="D23" s="345"/>
      <c r="E23" s="352">
        <f>SUM(E24:E27)</f>
        <v>-5489000</v>
      </c>
      <c r="F23" s="352">
        <f>SUM(F24:F27)</f>
        <v>-3377000</v>
      </c>
    </row>
    <row r="24" spans="2:6" ht="20.100000000000001" customHeight="1">
      <c r="B24" s="343"/>
      <c r="C24" s="354" t="s">
        <v>1294</v>
      </c>
      <c r="D24" s="345"/>
      <c r="E24" s="346">
        <v>-3787000</v>
      </c>
      <c r="F24" s="346">
        <v>-2785000</v>
      </c>
    </row>
    <row r="25" spans="2:6" ht="20.100000000000001" customHeight="1">
      <c r="B25" s="343"/>
      <c r="C25" s="354" t="s">
        <v>1295</v>
      </c>
      <c r="D25" s="345"/>
      <c r="E25" s="346">
        <v>-1391000</v>
      </c>
      <c r="F25" s="346">
        <v>-378000</v>
      </c>
    </row>
    <row r="26" spans="2:6" ht="20.100000000000001" customHeight="1">
      <c r="B26" s="343"/>
      <c r="C26" s="354" t="s">
        <v>1296</v>
      </c>
      <c r="D26" s="345"/>
      <c r="E26" s="346">
        <v>-311000</v>
      </c>
      <c r="F26" s="346">
        <v>-213000</v>
      </c>
    </row>
    <row r="27" spans="2:6" ht="20.100000000000001" customHeight="1">
      <c r="B27" s="343"/>
      <c r="C27" s="354" t="s">
        <v>1297</v>
      </c>
      <c r="D27" s="345"/>
      <c r="E27" s="346">
        <v>0</v>
      </c>
      <c r="F27" s="346">
        <v>-1000</v>
      </c>
    </row>
    <row r="28" spans="2:6" s="351" customFormat="1" ht="20.100000000000001" customHeight="1">
      <c r="B28" s="353"/>
      <c r="C28" s="345" t="s">
        <v>1298</v>
      </c>
      <c r="D28" s="345"/>
      <c r="E28" s="352">
        <f>SUM(E29:E31)</f>
        <v>-12017000</v>
      </c>
      <c r="F28" s="352">
        <f>SUM(F29:F31)</f>
        <v>-9411000</v>
      </c>
    </row>
    <row r="29" spans="2:6" ht="20.100000000000001" customHeight="1">
      <c r="B29" s="343"/>
      <c r="C29" s="354" t="s">
        <v>1134</v>
      </c>
      <c r="D29" s="345"/>
      <c r="E29" s="346">
        <v>-8590000</v>
      </c>
      <c r="F29" s="346">
        <v>-6658000</v>
      </c>
    </row>
    <row r="30" spans="2:6" ht="20.100000000000001" customHeight="1">
      <c r="B30" s="343"/>
      <c r="C30" s="354" t="s">
        <v>1299</v>
      </c>
      <c r="D30" s="345"/>
      <c r="E30" s="346">
        <v>-813000</v>
      </c>
      <c r="F30" s="346">
        <v>-687000</v>
      </c>
    </row>
    <row r="31" spans="2:6" ht="20.100000000000001" customHeight="1">
      <c r="B31" s="343"/>
      <c r="C31" s="354" t="s">
        <v>1300</v>
      </c>
      <c r="D31" s="345"/>
      <c r="E31" s="346">
        <v>-2614000</v>
      </c>
      <c r="F31" s="346">
        <v>-2066000</v>
      </c>
    </row>
    <row r="32" spans="2:6" s="351" customFormat="1" ht="20.100000000000001" customHeight="1">
      <c r="B32" s="353"/>
      <c r="C32" s="345" t="s">
        <v>1301</v>
      </c>
      <c r="D32" s="345"/>
      <c r="E32" s="352">
        <f t="shared" ref="E32:F32" si="0">SUM(E33:E33)</f>
        <v>-927000</v>
      </c>
      <c r="F32" s="352">
        <f t="shared" si="0"/>
        <v>-938000</v>
      </c>
    </row>
    <row r="33" spans="2:6" ht="20.100000000000001" customHeight="1">
      <c r="B33" s="343"/>
      <c r="C33" s="354" t="s">
        <v>1110</v>
      </c>
      <c r="D33" s="355"/>
      <c r="E33" s="346">
        <v>-927000</v>
      </c>
      <c r="F33" s="346">
        <v>-938000</v>
      </c>
    </row>
    <row r="34" spans="2:6" s="351" customFormat="1" ht="20.100000000000001" customHeight="1">
      <c r="B34" s="353"/>
      <c r="C34" s="345" t="s">
        <v>1302</v>
      </c>
      <c r="D34" s="345"/>
      <c r="E34" s="352">
        <f>SUM(E35:E35)</f>
        <v>-37330000</v>
      </c>
      <c r="F34" s="352">
        <f>SUM(F35:F35)</f>
        <v>-21654000</v>
      </c>
    </row>
    <row r="35" spans="2:6" ht="20.100000000000001" customHeight="1">
      <c r="B35" s="356"/>
      <c r="C35" s="357" t="s">
        <v>1303</v>
      </c>
      <c r="D35" s="358"/>
      <c r="E35" s="359">
        <v>-37330000</v>
      </c>
      <c r="F35" s="359">
        <v>-21654000</v>
      </c>
    </row>
    <row r="36" spans="2:6" s="360" customFormat="1" ht="15" customHeight="1">
      <c r="B36" s="361" t="s">
        <v>342</v>
      </c>
      <c r="C36" s="362"/>
      <c r="D36" s="362"/>
    </row>
    <row r="37" spans="2:6" ht="15" customHeight="1">
      <c r="B37" s="363"/>
      <c r="D37" s="364"/>
      <c r="E37" s="365"/>
      <c r="F37" s="365"/>
    </row>
  </sheetData>
  <mergeCells count="3">
    <mergeCell ref="E3:E4"/>
    <mergeCell ref="F3:F4"/>
    <mergeCell ref="B3:D4"/>
  </mergeCells>
  <conditionalFormatting sqref="D16:D17 F37 D6 B6 B20:D20">
    <cfRule type="cellIs" dxfId="65" priority="98" operator="lessThan">
      <formula>0</formula>
    </cfRule>
  </conditionalFormatting>
  <conditionalFormatting sqref="D33">
    <cfRule type="cellIs" dxfId="64" priority="95" operator="lessThan">
      <formula>0</formula>
    </cfRule>
  </conditionalFormatting>
  <conditionalFormatting sqref="D31">
    <cfRule type="cellIs" dxfId="63" priority="94" operator="lessThan">
      <formula>0</formula>
    </cfRule>
  </conditionalFormatting>
  <conditionalFormatting sqref="D19">
    <cfRule type="cellIs" dxfId="62" priority="96" operator="lessThan">
      <formula>0</formula>
    </cfRule>
  </conditionalFormatting>
  <conditionalFormatting sqref="D29">
    <cfRule type="cellIs" dxfId="61" priority="93" operator="lessThan">
      <formula>0</formula>
    </cfRule>
  </conditionalFormatting>
  <conditionalFormatting sqref="D9">
    <cfRule type="cellIs" dxfId="60" priority="92" operator="lessThan">
      <formula>0</formula>
    </cfRule>
  </conditionalFormatting>
  <conditionalFormatting sqref="D8">
    <cfRule type="cellIs" dxfId="59" priority="91" operator="lessThan">
      <formula>0</formula>
    </cfRule>
  </conditionalFormatting>
  <conditionalFormatting sqref="D30">
    <cfRule type="cellIs" dxfId="58" priority="83" operator="lessThan">
      <formula>0</formula>
    </cfRule>
  </conditionalFormatting>
  <conditionalFormatting sqref="D28">
    <cfRule type="cellIs" dxfId="57" priority="89" operator="lessThan">
      <formula>0</formula>
    </cfRule>
  </conditionalFormatting>
  <conditionalFormatting sqref="D32">
    <cfRule type="cellIs" dxfId="56" priority="88" operator="lessThan">
      <formula>0</formula>
    </cfRule>
  </conditionalFormatting>
  <conditionalFormatting sqref="D34">
    <cfRule type="cellIs" dxfId="55" priority="87" operator="lessThan">
      <formula>0</formula>
    </cfRule>
  </conditionalFormatting>
  <conditionalFormatting sqref="D10 D12:D13">
    <cfRule type="cellIs" dxfId="54" priority="86" operator="lessThan">
      <formula>0</formula>
    </cfRule>
  </conditionalFormatting>
  <conditionalFormatting sqref="D14">
    <cfRule type="cellIs" dxfId="53" priority="84" operator="lessThan">
      <formula>0</formula>
    </cfRule>
  </conditionalFormatting>
  <conditionalFormatting sqref="D14">
    <cfRule type="cellIs" dxfId="52" priority="85" operator="lessThan">
      <formula>0</formula>
    </cfRule>
  </conditionalFormatting>
  <conditionalFormatting sqref="F3">
    <cfRule type="cellIs" dxfId="51" priority="77" operator="lessThan">
      <formula>0</formula>
    </cfRule>
  </conditionalFormatting>
  <conditionalFormatting sqref="F3">
    <cfRule type="cellIs" dxfId="50" priority="80" operator="lessThan">
      <formula>0</formula>
    </cfRule>
  </conditionalFormatting>
  <conditionalFormatting sqref="C33">
    <cfRule type="cellIs" dxfId="49" priority="28" operator="lessThan">
      <formula>0</formula>
    </cfRule>
  </conditionalFormatting>
  <conditionalFormatting sqref="B31">
    <cfRule type="cellIs" dxfId="48" priority="29" operator="lessThan">
      <formula>0</formula>
    </cfRule>
  </conditionalFormatting>
  <conditionalFormatting sqref="C23:C24 C9 C6">
    <cfRule type="cellIs" dxfId="47" priority="74" operator="lessThan">
      <formula>0</formula>
    </cfRule>
  </conditionalFormatting>
  <conditionalFormatting sqref="C16">
    <cfRule type="cellIs" dxfId="46" priority="73" operator="lessThan">
      <formula>0</formula>
    </cfRule>
  </conditionalFormatting>
  <conditionalFormatting sqref="C6">
    <cfRule type="cellIs" dxfId="45" priority="72" operator="lessThan">
      <formula>0</formula>
    </cfRule>
  </conditionalFormatting>
  <conditionalFormatting sqref="B23:B24 B9 B6">
    <cfRule type="cellIs" dxfId="44" priority="71" operator="lessThan">
      <formula>0</formula>
    </cfRule>
  </conditionalFormatting>
  <conditionalFormatting sqref="C8">
    <cfRule type="cellIs" dxfId="43" priority="68" operator="lessThan">
      <formula>0</formula>
    </cfRule>
  </conditionalFormatting>
  <conditionalFormatting sqref="B8">
    <cfRule type="cellIs" dxfId="42" priority="67" operator="lessThan">
      <formula>0</formula>
    </cfRule>
  </conditionalFormatting>
  <conditionalFormatting sqref="C9">
    <cfRule type="cellIs" dxfId="41" priority="66" operator="lessThan">
      <formula>0</formula>
    </cfRule>
  </conditionalFormatting>
  <conditionalFormatting sqref="B9">
    <cfRule type="cellIs" dxfId="40" priority="65" operator="lessThan">
      <formula>0</formula>
    </cfRule>
  </conditionalFormatting>
  <conditionalFormatting sqref="C10">
    <cfRule type="cellIs" dxfId="39" priority="60" operator="lessThan">
      <formula>0</formula>
    </cfRule>
  </conditionalFormatting>
  <conditionalFormatting sqref="C10">
    <cfRule type="cellIs" dxfId="38" priority="59" operator="lessThan">
      <formula>0</formula>
    </cfRule>
  </conditionalFormatting>
  <conditionalFormatting sqref="B10">
    <cfRule type="cellIs" dxfId="37" priority="58" operator="lessThan">
      <formula>0</formula>
    </cfRule>
  </conditionalFormatting>
  <conditionalFormatting sqref="B10">
    <cfRule type="cellIs" dxfId="36" priority="57" operator="lessThan">
      <formula>0</formula>
    </cfRule>
  </conditionalFormatting>
  <conditionalFormatting sqref="C12:C13">
    <cfRule type="cellIs" dxfId="35" priority="56" operator="lessThan">
      <formula>0</formula>
    </cfRule>
  </conditionalFormatting>
  <conditionalFormatting sqref="B12:B13">
    <cfRule type="cellIs" dxfId="34" priority="55" operator="lessThan">
      <formula>0</formula>
    </cfRule>
  </conditionalFormatting>
  <conditionalFormatting sqref="C19">
    <cfRule type="cellIs" dxfId="33" priority="54" operator="lessThan">
      <formula>0</formula>
    </cfRule>
  </conditionalFormatting>
  <conditionalFormatting sqref="C14">
    <cfRule type="cellIs" dxfId="32" priority="53" operator="lessThan">
      <formula>0</formula>
    </cfRule>
  </conditionalFormatting>
  <conditionalFormatting sqref="C14">
    <cfRule type="cellIs" dxfId="31" priority="52" operator="lessThan">
      <formula>0</formula>
    </cfRule>
  </conditionalFormatting>
  <conditionalFormatting sqref="B19">
    <cfRule type="cellIs" dxfId="30" priority="51" operator="lessThan">
      <formula>0</formula>
    </cfRule>
  </conditionalFormatting>
  <conditionalFormatting sqref="B14">
    <cfRule type="cellIs" dxfId="29" priority="50" operator="lessThan">
      <formula>0</formula>
    </cfRule>
  </conditionalFormatting>
  <conditionalFormatting sqref="B14">
    <cfRule type="cellIs" dxfId="28" priority="49" operator="lessThan">
      <formula>0</formula>
    </cfRule>
  </conditionalFormatting>
  <conditionalFormatting sqref="C25">
    <cfRule type="cellIs" dxfId="27" priority="44" operator="lessThan">
      <formula>0</formula>
    </cfRule>
  </conditionalFormatting>
  <conditionalFormatting sqref="B25">
    <cfRule type="cellIs" dxfId="26" priority="43" operator="lessThan">
      <formula>0</formula>
    </cfRule>
  </conditionalFormatting>
  <conditionalFormatting sqref="C26">
    <cfRule type="cellIs" dxfId="25" priority="42" operator="lessThan">
      <formula>0</formula>
    </cfRule>
  </conditionalFormatting>
  <conditionalFormatting sqref="B26">
    <cfRule type="cellIs" dxfId="24" priority="41" operator="lessThan">
      <formula>0</formula>
    </cfRule>
  </conditionalFormatting>
  <conditionalFormatting sqref="C27">
    <cfRule type="cellIs" dxfId="23" priority="40" operator="lessThan">
      <formula>0</formula>
    </cfRule>
  </conditionalFormatting>
  <conditionalFormatting sqref="B27">
    <cfRule type="cellIs" dxfId="22" priority="39" operator="lessThan">
      <formula>0</formula>
    </cfRule>
  </conditionalFormatting>
  <conditionalFormatting sqref="C29">
    <cfRule type="cellIs" dxfId="21" priority="38" operator="lessThan">
      <formula>0</formula>
    </cfRule>
  </conditionalFormatting>
  <conditionalFormatting sqref="C28">
    <cfRule type="cellIs" dxfId="20" priority="37" operator="lessThan">
      <formula>0</formula>
    </cfRule>
  </conditionalFormatting>
  <conditionalFormatting sqref="B29">
    <cfRule type="cellIs" dxfId="19" priority="36" operator="lessThan">
      <formula>0</formula>
    </cfRule>
  </conditionalFormatting>
  <conditionalFormatting sqref="B28">
    <cfRule type="cellIs" dxfId="18" priority="35" operator="lessThan">
      <formula>0</formula>
    </cfRule>
  </conditionalFormatting>
  <conditionalFormatting sqref="C30">
    <cfRule type="cellIs" dxfId="17" priority="34" operator="lessThan">
      <formula>0</formula>
    </cfRule>
  </conditionalFormatting>
  <conditionalFormatting sqref="C30">
    <cfRule type="cellIs" dxfId="16" priority="33" operator="lessThan">
      <formula>0</formula>
    </cfRule>
  </conditionalFormatting>
  <conditionalFormatting sqref="B30">
    <cfRule type="cellIs" dxfId="15" priority="32" operator="lessThan">
      <formula>0</formula>
    </cfRule>
  </conditionalFormatting>
  <conditionalFormatting sqref="B30">
    <cfRule type="cellIs" dxfId="14" priority="31" operator="lessThan">
      <formula>0</formula>
    </cfRule>
  </conditionalFormatting>
  <conditionalFormatting sqref="C31">
    <cfRule type="cellIs" dxfId="13" priority="30" operator="lessThan">
      <formula>0</formula>
    </cfRule>
  </conditionalFormatting>
  <conditionalFormatting sqref="C32">
    <cfRule type="cellIs" dxfId="12" priority="27" operator="lessThan">
      <formula>0</formula>
    </cfRule>
  </conditionalFormatting>
  <conditionalFormatting sqref="B33">
    <cfRule type="cellIs" dxfId="11" priority="26" operator="lessThan">
      <formula>0</formula>
    </cfRule>
  </conditionalFormatting>
  <conditionalFormatting sqref="B32">
    <cfRule type="cellIs" dxfId="10" priority="25" operator="lessThan">
      <formula>0</formula>
    </cfRule>
  </conditionalFormatting>
  <conditionalFormatting sqref="C34">
    <cfRule type="cellIs" dxfId="9" priority="23" operator="lessThan">
      <formula>0</formula>
    </cfRule>
  </conditionalFormatting>
  <conditionalFormatting sqref="B34">
    <cfRule type="cellIs" dxfId="8" priority="21" operator="lessThan">
      <formula>0</formula>
    </cfRule>
  </conditionalFormatting>
  <conditionalFormatting sqref="D35">
    <cfRule type="cellIs" dxfId="7" priority="11" operator="lessThan">
      <formula>0</formula>
    </cfRule>
  </conditionalFormatting>
  <conditionalFormatting sqref="C35">
    <cfRule type="cellIs" dxfId="6" priority="10" operator="lessThan">
      <formula>0</formula>
    </cfRule>
  </conditionalFormatting>
  <conditionalFormatting sqref="B35">
    <cfRule type="cellIs" dxfId="5" priority="9" operator="lessThan">
      <formula>0</formula>
    </cfRule>
  </conditionalFormatting>
  <conditionalFormatting sqref="C11">
    <cfRule type="cellIs" dxfId="4" priority="5" operator="lessThan">
      <formula>0</formula>
    </cfRule>
  </conditionalFormatting>
  <conditionalFormatting sqref="B11">
    <cfRule type="cellIs" dxfId="3" priority="4" operator="lessThan">
      <formula>0</formula>
    </cfRule>
  </conditionalFormatting>
  <conditionalFormatting sqref="E37">
    <cfRule type="cellIs" dxfId="2" priority="3" operator="lessThan">
      <formula>0</formula>
    </cfRule>
  </conditionalFormatting>
  <conditionalFormatting sqref="E3">
    <cfRule type="cellIs" dxfId="1" priority="1" operator="lessThan">
      <formula>0</formula>
    </cfRule>
  </conditionalFormatting>
  <conditionalFormatting sqref="E3"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E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998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997</v>
      </c>
      <c r="C4" s="39"/>
      <c r="D4" s="41">
        <v>0</v>
      </c>
      <c r="E4" s="41">
        <v>-457720</v>
      </c>
      <c r="F4" s="4"/>
    </row>
    <row r="5" spans="2:6">
      <c r="B5" s="149" t="s">
        <v>999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979</v>
      </c>
      <c r="C6" s="39"/>
      <c r="D6" s="41">
        <v>0</v>
      </c>
      <c r="E6" s="41">
        <v>-1313</v>
      </c>
      <c r="F6" s="4"/>
    </row>
    <row r="7" spans="2:6">
      <c r="B7" s="39" t="s">
        <v>264</v>
      </c>
      <c r="C7" s="39"/>
      <c r="D7" s="41">
        <v>0</v>
      </c>
      <c r="E7" s="41">
        <v>-3465</v>
      </c>
      <c r="F7" s="4"/>
    </row>
    <row r="8" spans="2:6">
      <c r="B8" s="39" t="s">
        <v>605</v>
      </c>
      <c r="C8" s="39"/>
      <c r="D8" s="41">
        <v>0</v>
      </c>
      <c r="E8" s="41">
        <f>E5+E6+E7</f>
        <v>65836</v>
      </c>
    </row>
    <row r="9" spans="2:6">
      <c r="B9" s="39" t="s">
        <v>606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998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997</v>
      </c>
      <c r="C15" s="41"/>
      <c r="D15" s="41">
        <v>0</v>
      </c>
    </row>
    <row r="16" spans="2:6" s="76" customFormat="1" hidden="1">
      <c r="B16" s="149" t="s">
        <v>999</v>
      </c>
      <c r="C16" s="150"/>
      <c r="D16" s="150" t="e">
        <f>D14</f>
        <v>#REF!</v>
      </c>
    </row>
    <row r="17" spans="2:12" s="76" customFormat="1" hidden="1">
      <c r="B17" s="39" t="s">
        <v>979</v>
      </c>
      <c r="C17" s="41" t="s">
        <v>242</v>
      </c>
      <c r="D17" s="41">
        <v>0</v>
      </c>
    </row>
    <row r="18" spans="2:12" s="76" customFormat="1" ht="12.75" customHeight="1">
      <c r="B18" s="39" t="s">
        <v>264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605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606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</row>
    <row r="24" spans="2:12" s="76" customFormat="1"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</row>
    <row r="25" spans="2:12" s="76" customFormat="1"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2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996</v>
      </c>
      <c r="D2" s="185" t="s">
        <v>1209</v>
      </c>
      <c r="E2" s="168" t="s">
        <v>1210</v>
      </c>
      <c r="F2" s="53">
        <v>2015</v>
      </c>
    </row>
    <row r="3" spans="1:7">
      <c r="A3" s="109" t="s">
        <v>186</v>
      </c>
      <c r="C3" s="169" t="s">
        <v>253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324</v>
      </c>
      <c r="C4" s="166" t="s">
        <v>602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603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254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604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264</v>
      </c>
      <c r="D8" s="41">
        <v>0</v>
      </c>
      <c r="E8" s="41">
        <v>110409</v>
      </c>
      <c r="F8" s="41">
        <v>147602</v>
      </c>
    </row>
    <row r="9" spans="1:7" hidden="1">
      <c r="C9" s="166" t="s">
        <v>1114</v>
      </c>
      <c r="D9" s="41">
        <v>0</v>
      </c>
      <c r="E9" s="41">
        <v>32954</v>
      </c>
      <c r="F9" s="41">
        <v>1263754</v>
      </c>
    </row>
    <row r="10" spans="1:7">
      <c r="C10" s="170" t="s">
        <v>607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598</v>
      </c>
      <c r="D20" s="167"/>
      <c r="E20" s="35" t="e">
        <f>IF(E3=BP!#REF!,"Sim","Não")</f>
        <v>#REF!</v>
      </c>
    </row>
    <row r="21" spans="3:7" s="93" customFormat="1">
      <c r="C21" s="158" t="s">
        <v>682</v>
      </c>
      <c r="D21" s="167"/>
      <c r="E21" s="35" t="s">
        <v>683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404">
        <v>2017</v>
      </c>
      <c r="D2" s="404"/>
      <c r="E2" s="404">
        <v>2016</v>
      </c>
      <c r="F2" s="404"/>
      <c r="G2" s="404">
        <v>2015</v>
      </c>
      <c r="H2" s="404"/>
    </row>
    <row r="3" spans="2:9">
      <c r="B3" s="42" t="s">
        <v>252</v>
      </c>
      <c r="C3" s="43" t="s">
        <v>259</v>
      </c>
      <c r="D3" s="43" t="s">
        <v>260</v>
      </c>
      <c r="E3" s="43" t="s">
        <v>259</v>
      </c>
      <c r="F3" s="43" t="s">
        <v>260</v>
      </c>
      <c r="G3" s="43" t="s">
        <v>259</v>
      </c>
      <c r="H3" s="43" t="s">
        <v>260</v>
      </c>
    </row>
    <row r="4" spans="2:9">
      <c r="B4" s="39" t="s">
        <v>261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262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263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2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255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256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257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328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303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304</v>
      </c>
      <c r="B13" s="24" t="e">
        <f>B10+B11+B12</f>
        <v>#REF!</v>
      </c>
      <c r="C13" s="24">
        <v>6837.1592299999993</v>
      </c>
    </row>
  </sheetData>
  <phoneticPr fontId="2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954</v>
      </c>
      <c r="B1" s="93" t="s">
        <v>669</v>
      </c>
      <c r="C1" s="93" t="s">
        <v>955</v>
      </c>
      <c r="D1" s="93" t="s">
        <v>706</v>
      </c>
    </row>
    <row r="2" spans="1:13">
      <c r="A2" s="97">
        <v>0.70958333333333334</v>
      </c>
      <c r="C2" s="93" t="s">
        <v>956</v>
      </c>
      <c r="D2" s="93" t="s">
        <v>957</v>
      </c>
    </row>
    <row r="3" spans="1:13">
      <c r="A3" s="92" t="s">
        <v>646</v>
      </c>
      <c r="B3" s="93" t="s">
        <v>647</v>
      </c>
      <c r="C3" s="93" t="s">
        <v>958</v>
      </c>
      <c r="D3" s="93" t="s">
        <v>959</v>
      </c>
    </row>
    <row r="4" spans="1:13">
      <c r="A4" s="92" t="s">
        <v>611</v>
      </c>
      <c r="B4" s="93" t="s">
        <v>612</v>
      </c>
      <c r="C4" s="93" t="s">
        <v>960</v>
      </c>
      <c r="D4" s="93" t="s">
        <v>961</v>
      </c>
    </row>
    <row r="5" spans="1:13">
      <c r="A5" s="92" t="s">
        <v>613</v>
      </c>
      <c r="B5" s="93" t="s">
        <v>614</v>
      </c>
      <c r="C5" s="93" t="s">
        <v>615</v>
      </c>
    </row>
    <row r="6" spans="1:13">
      <c r="A6" s="92" t="s">
        <v>611</v>
      </c>
      <c r="B6" s="93" t="s">
        <v>612</v>
      </c>
      <c r="C6" s="93" t="s">
        <v>960</v>
      </c>
      <c r="D6" s="98">
        <v>2015</v>
      </c>
      <c r="E6" s="102" t="s">
        <v>366</v>
      </c>
      <c r="F6" s="102"/>
      <c r="G6" s="102"/>
      <c r="H6" s="98"/>
      <c r="I6" s="102" t="s">
        <v>1004</v>
      </c>
      <c r="J6" s="96" t="s">
        <v>974</v>
      </c>
    </row>
    <row r="7" spans="1:13">
      <c r="A7" s="92">
        <v>1</v>
      </c>
      <c r="B7" s="93">
        <v>-7</v>
      </c>
      <c r="C7" s="93" t="s">
        <v>343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312</v>
      </c>
      <c r="B8" s="93">
        <v>-4</v>
      </c>
      <c r="C8" s="93" t="s">
        <v>344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975</v>
      </c>
    </row>
    <row r="9" spans="1:13">
      <c r="A9" s="92" t="s">
        <v>345</v>
      </c>
      <c r="B9" s="93">
        <v>-2</v>
      </c>
      <c r="C9" s="93" t="s">
        <v>346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347</v>
      </c>
      <c r="B10" s="93">
        <v>0</v>
      </c>
      <c r="C10" s="93" t="s">
        <v>346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349</v>
      </c>
      <c r="B11" s="93">
        <v>-5</v>
      </c>
      <c r="C11" s="93" t="s">
        <v>346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976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350</v>
      </c>
      <c r="B12" s="93">
        <v>-3</v>
      </c>
      <c r="C12" s="93" t="s">
        <v>346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351</v>
      </c>
      <c r="B13" s="93">
        <v>0</v>
      </c>
      <c r="C13" s="93" t="s">
        <v>352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977</v>
      </c>
      <c r="L13" s="104">
        <f>+L11-L12</f>
        <v>65835995.362499982</v>
      </c>
    </row>
    <row r="14" spans="1:13">
      <c r="A14" s="92" t="s">
        <v>353</v>
      </c>
      <c r="B14" s="93">
        <v>-2</v>
      </c>
      <c r="C14" s="93" t="s">
        <v>352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354</v>
      </c>
      <c r="B15" s="93">
        <v>-8</v>
      </c>
      <c r="C15" s="93" t="s">
        <v>352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978</v>
      </c>
      <c r="L15" s="95">
        <f>+L13-L14</f>
        <v>49376996.521874987</v>
      </c>
    </row>
    <row r="16" spans="1:13">
      <c r="A16" s="92" t="s">
        <v>355</v>
      </c>
      <c r="B16" s="93">
        <v>-6</v>
      </c>
      <c r="C16" s="93" t="s">
        <v>352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313</v>
      </c>
      <c r="B17" s="93">
        <v>-1</v>
      </c>
      <c r="C17" s="93" t="s">
        <v>356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357</v>
      </c>
      <c r="B18" s="93">
        <v>0</v>
      </c>
      <c r="C18" s="93" t="s">
        <v>358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359</v>
      </c>
      <c r="B19" s="93">
        <v>-3</v>
      </c>
      <c r="C19" s="93" t="s">
        <v>360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369</v>
      </c>
      <c r="B20" s="93">
        <v>-8</v>
      </c>
      <c r="C20" s="93" t="s">
        <v>370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371</v>
      </c>
      <c r="B21" s="93">
        <v>-9</v>
      </c>
      <c r="C21" s="93" t="s">
        <v>872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362</v>
      </c>
      <c r="B22" s="93">
        <v>-9</v>
      </c>
      <c r="C22" s="93" t="s">
        <v>363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364</v>
      </c>
      <c r="B23" s="93">
        <v>-7</v>
      </c>
      <c r="C23" s="93" t="s">
        <v>365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315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789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374</v>
      </c>
      <c r="B27" s="93">
        <v>-3</v>
      </c>
      <c r="C27" s="93" t="s">
        <v>375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376</v>
      </c>
      <c r="B28" s="93">
        <v>-6</v>
      </c>
      <c r="C28" s="93" t="s">
        <v>377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378</v>
      </c>
      <c r="B29" s="93">
        <v>-4</v>
      </c>
      <c r="C29" s="93" t="s">
        <v>873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314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874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316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790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791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792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317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962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793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794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670</v>
      </c>
      <c r="B45" s="93">
        <v>-5</v>
      </c>
      <c r="C45" s="93" t="s">
        <v>735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671</v>
      </c>
      <c r="B46" s="93">
        <v>-3</v>
      </c>
      <c r="C46" s="93" t="s">
        <v>875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876</v>
      </c>
      <c r="B47" s="93">
        <v>-2</v>
      </c>
      <c r="C47" s="93" t="s">
        <v>877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878</v>
      </c>
      <c r="B48" s="93">
        <v>-8</v>
      </c>
      <c r="C48" s="93" t="s">
        <v>879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880</v>
      </c>
      <c r="B49" s="93">
        <v>-2</v>
      </c>
      <c r="C49" s="93" t="s">
        <v>881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299</v>
      </c>
      <c r="B50" s="93">
        <v>-2</v>
      </c>
      <c r="C50" s="93" t="s">
        <v>300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301</v>
      </c>
      <c r="B51" s="93">
        <v>-7</v>
      </c>
      <c r="C51" s="93" t="s">
        <v>300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302</v>
      </c>
      <c r="B52" s="93">
        <v>-4</v>
      </c>
      <c r="C52" s="93" t="s">
        <v>882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318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265</v>
      </c>
      <c r="B57" s="93">
        <v>-2</v>
      </c>
      <c r="C57" s="93" t="s">
        <v>396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266</v>
      </c>
      <c r="B58" s="93">
        <v>0</v>
      </c>
      <c r="C58" s="93" t="s">
        <v>587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648</v>
      </c>
      <c r="B59" s="93">
        <v>-9</v>
      </c>
      <c r="C59" s="93" t="s">
        <v>649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267</v>
      </c>
      <c r="B60" s="93">
        <v>-9</v>
      </c>
      <c r="C60" s="93" t="s">
        <v>397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268</v>
      </c>
      <c r="B61" s="93">
        <v>-7</v>
      </c>
      <c r="C61" s="93" t="s">
        <v>398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269</v>
      </c>
      <c r="B62" s="93">
        <v>-1</v>
      </c>
      <c r="C62" s="93" t="s">
        <v>399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270</v>
      </c>
      <c r="B63" s="93">
        <v>0</v>
      </c>
      <c r="C63" s="93" t="s">
        <v>400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271</v>
      </c>
      <c r="B64" s="93">
        <v>-8</v>
      </c>
      <c r="C64" s="93" t="s">
        <v>401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272</v>
      </c>
      <c r="B65" s="93">
        <v>-8</v>
      </c>
      <c r="C65" s="93" t="s">
        <v>273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275</v>
      </c>
      <c r="B66" s="93">
        <v>-4</v>
      </c>
      <c r="C66" s="93" t="s">
        <v>402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276</v>
      </c>
      <c r="B67" s="93">
        <v>-2</v>
      </c>
      <c r="C67" s="93" t="s">
        <v>403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404</v>
      </c>
      <c r="B68" s="93">
        <v>0</v>
      </c>
      <c r="C68" s="93" t="s">
        <v>405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277</v>
      </c>
      <c r="B69" s="93">
        <v>0</v>
      </c>
      <c r="C69" s="93" t="s">
        <v>406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278</v>
      </c>
      <c r="B70" s="93">
        <v>-9</v>
      </c>
      <c r="C70" s="93" t="s">
        <v>407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279</v>
      </c>
      <c r="B71" s="93">
        <v>-7</v>
      </c>
      <c r="C71" s="93" t="s">
        <v>408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281</v>
      </c>
      <c r="B72" s="93">
        <v>-1</v>
      </c>
      <c r="C72" s="93" t="s">
        <v>410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411</v>
      </c>
      <c r="B73" s="93">
        <v>0</v>
      </c>
      <c r="C73" s="93" t="s">
        <v>617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685</v>
      </c>
      <c r="B74" s="93">
        <v>0</v>
      </c>
      <c r="C74" s="93" t="s">
        <v>883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282</v>
      </c>
      <c r="B75" s="93">
        <v>-4</v>
      </c>
      <c r="C75" s="93" t="s">
        <v>413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283</v>
      </c>
      <c r="B76" s="93">
        <v>-2</v>
      </c>
      <c r="C76" s="93" t="s">
        <v>414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284</v>
      </c>
      <c r="B77" s="93">
        <v>-7</v>
      </c>
      <c r="C77" s="93" t="s">
        <v>884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285</v>
      </c>
      <c r="B78" s="93">
        <v>-5</v>
      </c>
      <c r="C78" s="93" t="s">
        <v>416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286</v>
      </c>
      <c r="B79" s="93">
        <v>-3</v>
      </c>
      <c r="C79" s="93" t="s">
        <v>417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743</v>
      </c>
      <c r="B80" s="93">
        <v>0</v>
      </c>
      <c r="C80" s="93" t="s">
        <v>885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745</v>
      </c>
      <c r="B81" s="93">
        <v>-8</v>
      </c>
      <c r="C81" s="93" t="s">
        <v>688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747</v>
      </c>
      <c r="B82" s="93">
        <v>-6</v>
      </c>
      <c r="C82" s="93" t="s">
        <v>740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319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418</v>
      </c>
      <c r="B85" s="93">
        <v>-8</v>
      </c>
      <c r="C85" s="93" t="s">
        <v>419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420</v>
      </c>
      <c r="B86" s="93">
        <v>0</v>
      </c>
      <c r="C86" s="93" t="s">
        <v>421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422</v>
      </c>
      <c r="B87" s="93">
        <v>-9</v>
      </c>
      <c r="C87" s="93" t="s">
        <v>886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423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887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620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621</v>
      </c>
      <c r="B92" s="93">
        <v>0</v>
      </c>
      <c r="C92" s="93" t="s">
        <v>620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622</v>
      </c>
      <c r="B93" s="93">
        <v>-3</v>
      </c>
      <c r="C93" s="93" t="s">
        <v>623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624</v>
      </c>
      <c r="B94" s="93">
        <v>-7</v>
      </c>
      <c r="C94" s="93" t="s">
        <v>625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626</v>
      </c>
      <c r="B95" s="93">
        <v>-3</v>
      </c>
      <c r="C95" s="93" t="s">
        <v>625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627</v>
      </c>
      <c r="B96" s="93">
        <v>-8</v>
      </c>
      <c r="C96" s="93" t="s">
        <v>628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629</v>
      </c>
      <c r="B97" s="93">
        <v>-6</v>
      </c>
      <c r="C97" s="93" t="s">
        <v>630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331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888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889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963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795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796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797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798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799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890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800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436</v>
      </c>
      <c r="B120" s="93">
        <v>0</v>
      </c>
      <c r="C120" s="93" t="s">
        <v>801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438</v>
      </c>
      <c r="B121" s="93">
        <v>-9</v>
      </c>
      <c r="C121" s="93" t="s">
        <v>802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440</v>
      </c>
      <c r="B122" s="93">
        <v>-7</v>
      </c>
      <c r="C122" s="93" t="s">
        <v>803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442</v>
      </c>
      <c r="B123" s="93">
        <v>-5</v>
      </c>
      <c r="C123" s="93" t="s">
        <v>804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805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806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807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808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891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809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892</v>
      </c>
      <c r="B133" s="93">
        <v>-9</v>
      </c>
      <c r="C133" s="93" t="s">
        <v>893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810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811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812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813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814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815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632</v>
      </c>
      <c r="B141" s="93">
        <v>0</v>
      </c>
      <c r="C141" s="93" t="s">
        <v>816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817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818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819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820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821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894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895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822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823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824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825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896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897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473</v>
      </c>
      <c r="B157" s="93">
        <v>-1</v>
      </c>
      <c r="C157" s="93" t="s">
        <v>898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748</v>
      </c>
      <c r="B158" s="93">
        <v>-6</v>
      </c>
      <c r="C158" s="93" t="s">
        <v>826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749</v>
      </c>
      <c r="B159" s="93">
        <v>-1</v>
      </c>
      <c r="C159" s="93" t="s">
        <v>826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750</v>
      </c>
      <c r="B160" s="93">
        <v>0</v>
      </c>
      <c r="C160" s="93" t="s">
        <v>783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827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828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899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900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751</v>
      </c>
      <c r="B167" s="93">
        <v>-9</v>
      </c>
      <c r="C167" s="93" t="s">
        <v>901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673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829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334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830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831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832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338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833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340</v>
      </c>
      <c r="B191" s="93">
        <v>-4</v>
      </c>
      <c r="C191" s="93" t="s">
        <v>834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339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835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341</v>
      </c>
      <c r="B196" s="93">
        <v>-8</v>
      </c>
      <c r="C196" s="93" t="s">
        <v>836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343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320</v>
      </c>
      <c r="B199" s="93">
        <v>-6</v>
      </c>
      <c r="C199" s="93" t="s">
        <v>305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306</v>
      </c>
      <c r="B200" s="93">
        <v>0</v>
      </c>
      <c r="C200" s="93" t="s">
        <v>307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308</v>
      </c>
      <c r="B201" s="93">
        <v>-1</v>
      </c>
      <c r="C201" s="93" t="s">
        <v>309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310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321</v>
      </c>
      <c r="B204" s="93">
        <v>-8</v>
      </c>
      <c r="C204" s="93" t="s">
        <v>516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837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298</v>
      </c>
      <c r="B206" s="93">
        <v>-8</v>
      </c>
      <c r="C206" s="93" t="s">
        <v>838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839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840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841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522</v>
      </c>
      <c r="B210" s="93">
        <v>-1</v>
      </c>
      <c r="C210" s="93" t="s">
        <v>523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524</v>
      </c>
      <c r="B211" s="93">
        <v>-9</v>
      </c>
      <c r="C211" s="93" t="s">
        <v>842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526</v>
      </c>
      <c r="B212" s="93">
        <v>-5</v>
      </c>
      <c r="C212" s="93" t="s">
        <v>843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323</v>
      </c>
      <c r="B213" s="93">
        <v>-5</v>
      </c>
      <c r="C213" s="93" t="s">
        <v>528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321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902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522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903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322</v>
      </c>
      <c r="M216" s="117">
        <v>420610465.74000001</v>
      </c>
      <c r="N216" s="118">
        <v>3109197.9199999995</v>
      </c>
    </row>
    <row r="217" spans="1:14">
      <c r="A217" s="92" t="s">
        <v>322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844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532</v>
      </c>
      <c r="B220" s="93">
        <v>-6</v>
      </c>
      <c r="C220" s="93" t="s">
        <v>845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534</v>
      </c>
      <c r="B221" s="93">
        <v>-4</v>
      </c>
      <c r="C221" s="93" t="s">
        <v>846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536</v>
      </c>
      <c r="B222" s="93">
        <v>-2</v>
      </c>
      <c r="C222" s="93" t="s">
        <v>847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538</v>
      </c>
      <c r="B223" s="93">
        <v>0</v>
      </c>
      <c r="C223" s="93" t="s">
        <v>848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849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850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851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543</v>
      </c>
      <c r="B227" s="93">
        <v>-7</v>
      </c>
      <c r="C227" s="93" t="s">
        <v>544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545</v>
      </c>
      <c r="B228" s="93">
        <v>-2</v>
      </c>
      <c r="C228" s="93" t="s">
        <v>544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546</v>
      </c>
      <c r="B229" s="93">
        <v>-7</v>
      </c>
      <c r="C229" s="93" t="s">
        <v>904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852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853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854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855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856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772</v>
      </c>
      <c r="B236" s="93">
        <v>0</v>
      </c>
      <c r="C236" s="93" t="s">
        <v>773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774</v>
      </c>
      <c r="B237" s="93">
        <v>-8</v>
      </c>
      <c r="C237" s="93" t="s">
        <v>775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324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325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905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327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906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326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907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908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857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858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294</v>
      </c>
      <c r="B261" s="93">
        <v>-8</v>
      </c>
      <c r="C261" s="93" t="s">
        <v>295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296</v>
      </c>
      <c r="B262" s="93">
        <v>-9</v>
      </c>
      <c r="C262" s="93" t="s">
        <v>295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297</v>
      </c>
      <c r="B263" s="93">
        <v>-7</v>
      </c>
      <c r="C263" s="93" t="s">
        <v>909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859</v>
      </c>
      <c r="B264" s="93">
        <v>-4</v>
      </c>
      <c r="C264" s="93" t="s">
        <v>860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861</v>
      </c>
      <c r="B265" s="93">
        <v>0</v>
      </c>
      <c r="C265" s="93" t="s">
        <v>862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674</v>
      </c>
      <c r="B266" s="93">
        <v>-1</v>
      </c>
      <c r="C266" s="93" t="s">
        <v>675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676</v>
      </c>
      <c r="B267" s="93">
        <v>-5</v>
      </c>
      <c r="C267" s="93" t="s">
        <v>675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776</v>
      </c>
      <c r="B268" s="93">
        <v>-7</v>
      </c>
      <c r="C268" s="93" t="s">
        <v>675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777</v>
      </c>
      <c r="B269" s="93">
        <v>0</v>
      </c>
      <c r="C269" s="93" t="s">
        <v>781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336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910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911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337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863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864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564</v>
      </c>
      <c r="B280" s="93">
        <v>0</v>
      </c>
      <c r="C280" s="93" t="s">
        <v>565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566</v>
      </c>
      <c r="B281" s="93">
        <v>-9</v>
      </c>
      <c r="C281" s="93" t="s">
        <v>912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568</v>
      </c>
      <c r="B282" s="93">
        <v>-7</v>
      </c>
      <c r="C282" s="93" t="s">
        <v>569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570</v>
      </c>
      <c r="B283" s="93">
        <v>-5</v>
      </c>
      <c r="C283" s="93" t="s">
        <v>571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574</v>
      </c>
      <c r="B284" s="93">
        <v>-8</v>
      </c>
      <c r="C284" s="93" t="s">
        <v>575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576</v>
      </c>
      <c r="B285" s="93">
        <v>-3</v>
      </c>
      <c r="C285" s="93" t="s">
        <v>577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578</v>
      </c>
      <c r="B286" s="93">
        <v>-8</v>
      </c>
      <c r="C286" s="93" t="s">
        <v>579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331</v>
      </c>
      <c r="L286" s="103" t="s">
        <v>43</v>
      </c>
      <c r="M286" s="104">
        <v>47042340.520000003</v>
      </c>
      <c r="N286" s="95"/>
    </row>
    <row r="287" spans="1:14">
      <c r="A287" s="134" t="s">
        <v>329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888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865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889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963</v>
      </c>
      <c r="M291" s="104">
        <v>9208677</v>
      </c>
      <c r="N291" s="95"/>
    </row>
    <row r="292" spans="1:15">
      <c r="A292" s="92" t="s">
        <v>332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333</v>
      </c>
      <c r="B294" s="93">
        <v>-9</v>
      </c>
      <c r="C294" s="93" t="s">
        <v>866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330</v>
      </c>
      <c r="B295" s="93">
        <v>-1</v>
      </c>
      <c r="C295" s="93" t="s">
        <v>867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584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913</v>
      </c>
      <c r="B297" s="93">
        <v>0</v>
      </c>
      <c r="C297" s="93" t="s">
        <v>914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620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634</v>
      </c>
      <c r="B299" s="93">
        <v>-8</v>
      </c>
      <c r="C299" s="93" t="s">
        <v>620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635</v>
      </c>
      <c r="B300" s="93">
        <v>-1</v>
      </c>
      <c r="C300" s="93" t="s">
        <v>623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636</v>
      </c>
      <c r="B301" s="93">
        <v>-5</v>
      </c>
      <c r="C301" s="93" t="s">
        <v>637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638</v>
      </c>
      <c r="B302" s="93">
        <v>-1</v>
      </c>
      <c r="C302" s="93" t="s">
        <v>639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640</v>
      </c>
      <c r="B303" s="93">
        <v>-6</v>
      </c>
      <c r="C303" s="93" t="s">
        <v>641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642</v>
      </c>
      <c r="B304" s="93">
        <v>-4</v>
      </c>
      <c r="C304" s="93" t="s">
        <v>643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966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954</v>
      </c>
      <c r="B343" s="93" t="s">
        <v>669</v>
      </c>
      <c r="C343" s="93" t="s">
        <v>955</v>
      </c>
      <c r="D343" s="93" t="s">
        <v>967</v>
      </c>
    </row>
    <row r="344" spans="1:4">
      <c r="A344" s="97">
        <v>0.70958333333333334</v>
      </c>
      <c r="C344" s="93" t="s">
        <v>956</v>
      </c>
      <c r="D344" s="93" t="s">
        <v>957</v>
      </c>
    </row>
    <row r="345" spans="1:4">
      <c r="A345" s="92" t="s">
        <v>646</v>
      </c>
      <c r="B345" s="93" t="s">
        <v>647</v>
      </c>
      <c r="C345" s="93" t="s">
        <v>964</v>
      </c>
      <c r="D345" s="93" t="s">
        <v>965</v>
      </c>
    </row>
    <row r="346" spans="1:4">
      <c r="A346" s="92" t="s">
        <v>611</v>
      </c>
      <c r="B346" s="93" t="s">
        <v>612</v>
      </c>
      <c r="C346" s="93" t="s">
        <v>960</v>
      </c>
      <c r="D346" s="93" t="s">
        <v>961</v>
      </c>
    </row>
    <row r="347" spans="1:4">
      <c r="A347" s="92"/>
      <c r="C347" s="93" t="s">
        <v>968</v>
      </c>
      <c r="D347" s="93" t="s">
        <v>969</v>
      </c>
    </row>
    <row r="348" spans="1:4">
      <c r="A348" s="92" t="s">
        <v>611</v>
      </c>
      <c r="B348" s="93" t="s">
        <v>612</v>
      </c>
      <c r="C348" s="93" t="s">
        <v>960</v>
      </c>
      <c r="D348" s="93" t="s">
        <v>961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915</v>
      </c>
      <c r="B356" s="92" t="s">
        <v>916</v>
      </c>
      <c r="C356" s="93" t="s">
        <v>917</v>
      </c>
    </row>
    <row r="357" spans="1:3">
      <c r="A357" s="92" t="s">
        <v>868</v>
      </c>
      <c r="B357" s="93" t="s">
        <v>918</v>
      </c>
      <c r="C357" s="93" t="s">
        <v>919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920</v>
      </c>
      <c r="B366" s="93" t="s">
        <v>921</v>
      </c>
      <c r="C366" s="93" t="s">
        <v>922</v>
      </c>
    </row>
    <row r="367" spans="1:3">
      <c r="A367" s="92" t="s">
        <v>680</v>
      </c>
      <c r="B367" s="93" t="s">
        <v>681</v>
      </c>
      <c r="C367" s="93" t="s">
        <v>923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924</v>
      </c>
      <c r="B376" s="93" t="s">
        <v>925</v>
      </c>
      <c r="C376" s="93" t="s">
        <v>926</v>
      </c>
    </row>
    <row r="377" spans="1:3">
      <c r="A377" s="92" t="s">
        <v>927</v>
      </c>
      <c r="B377" s="93" t="s">
        <v>928</v>
      </c>
      <c r="C377" s="93" t="s">
        <v>929</v>
      </c>
    </row>
    <row r="378" spans="1:3">
      <c r="A378" s="92" t="s">
        <v>930</v>
      </c>
      <c r="B378" s="93" t="s">
        <v>242</v>
      </c>
      <c r="C378" s="93" t="s">
        <v>931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933</v>
      </c>
      <c r="B1" t="s">
        <v>669</v>
      </c>
      <c r="C1" t="s">
        <v>869</v>
      </c>
      <c r="D1" t="s">
        <v>785</v>
      </c>
    </row>
    <row r="2" spans="1:4">
      <c r="A2" s="49">
        <v>0.71186342592592589</v>
      </c>
      <c r="C2" t="s">
        <v>786</v>
      </c>
      <c r="D2" t="s">
        <v>787</v>
      </c>
    </row>
    <row r="3" spans="1:4">
      <c r="A3" s="36" t="s">
        <v>646</v>
      </c>
      <c r="B3" t="s">
        <v>647</v>
      </c>
      <c r="C3" t="s">
        <v>870</v>
      </c>
      <c r="D3" t="s">
        <v>934</v>
      </c>
    </row>
    <row r="4" spans="1:4">
      <c r="A4" s="36" t="s">
        <v>611</v>
      </c>
      <c r="B4" t="s">
        <v>612</v>
      </c>
      <c r="C4" t="s">
        <v>871</v>
      </c>
      <c r="D4" t="s">
        <v>788</v>
      </c>
    </row>
    <row r="5" spans="1:4">
      <c r="A5" s="36" t="s">
        <v>613</v>
      </c>
      <c r="B5" t="s">
        <v>614</v>
      </c>
      <c r="C5" t="s">
        <v>615</v>
      </c>
    </row>
    <row r="6" spans="1:4">
      <c r="A6" s="36" t="s">
        <v>611</v>
      </c>
      <c r="B6" t="s">
        <v>612</v>
      </c>
      <c r="C6" t="s">
        <v>871</v>
      </c>
      <c r="D6" t="s">
        <v>788</v>
      </c>
    </row>
    <row r="7" spans="1:4">
      <c r="A7" s="36">
        <v>1</v>
      </c>
      <c r="B7">
        <v>-7</v>
      </c>
      <c r="C7" t="s">
        <v>343</v>
      </c>
      <c r="D7" s="2">
        <v>1796685811.5999999</v>
      </c>
    </row>
    <row r="8" spans="1:4">
      <c r="A8" s="36" t="s">
        <v>312</v>
      </c>
      <c r="B8">
        <v>-4</v>
      </c>
      <c r="C8" t="s">
        <v>344</v>
      </c>
      <c r="D8">
        <v>619.99</v>
      </c>
    </row>
    <row r="9" spans="1:4">
      <c r="A9" s="36" t="s">
        <v>345</v>
      </c>
      <c r="B9">
        <v>-2</v>
      </c>
      <c r="C9" t="s">
        <v>346</v>
      </c>
      <c r="D9">
        <v>568.01</v>
      </c>
    </row>
    <row r="10" spans="1:4">
      <c r="A10" s="36" t="s">
        <v>347</v>
      </c>
      <c r="B10">
        <v>0</v>
      </c>
      <c r="C10" t="s">
        <v>346</v>
      </c>
      <c r="D10">
        <v>568.01</v>
      </c>
    </row>
    <row r="11" spans="1:4">
      <c r="A11" s="36" t="s">
        <v>349</v>
      </c>
      <c r="B11">
        <v>-5</v>
      </c>
      <c r="C11" t="s">
        <v>346</v>
      </c>
      <c r="D11">
        <v>568.01</v>
      </c>
    </row>
    <row r="12" spans="1:4">
      <c r="A12" s="36" t="s">
        <v>350</v>
      </c>
      <c r="B12">
        <v>-3</v>
      </c>
      <c r="C12" t="s">
        <v>346</v>
      </c>
      <c r="D12">
        <v>568.01</v>
      </c>
    </row>
    <row r="13" spans="1:4">
      <c r="A13" s="36" t="s">
        <v>351</v>
      </c>
      <c r="B13">
        <v>0</v>
      </c>
      <c r="C13" t="s">
        <v>352</v>
      </c>
      <c r="D13">
        <v>51.98</v>
      </c>
    </row>
    <row r="14" spans="1:4">
      <c r="A14" s="36" t="s">
        <v>353</v>
      </c>
      <c r="B14">
        <v>-2</v>
      </c>
      <c r="C14" t="s">
        <v>352</v>
      </c>
      <c r="D14">
        <v>51.98</v>
      </c>
    </row>
    <row r="15" spans="1:4">
      <c r="A15" s="36" t="s">
        <v>354</v>
      </c>
      <c r="B15">
        <v>-8</v>
      </c>
      <c r="C15" t="s">
        <v>352</v>
      </c>
      <c r="D15">
        <v>51.98</v>
      </c>
    </row>
    <row r="16" spans="1:4">
      <c r="A16" s="36" t="s">
        <v>355</v>
      </c>
      <c r="B16">
        <v>-6</v>
      </c>
      <c r="C16" t="s">
        <v>352</v>
      </c>
      <c r="D16">
        <v>51.98</v>
      </c>
    </row>
    <row r="17" spans="1:4">
      <c r="A17" s="36" t="s">
        <v>313</v>
      </c>
      <c r="B17">
        <v>-1</v>
      </c>
      <c r="C17" t="s">
        <v>356</v>
      </c>
      <c r="D17" s="2">
        <v>99560048.340000004</v>
      </c>
    </row>
    <row r="18" spans="1:4">
      <c r="A18" s="36" t="s">
        <v>357</v>
      </c>
      <c r="B18">
        <v>0</v>
      </c>
      <c r="C18" t="s">
        <v>358</v>
      </c>
      <c r="D18" s="2">
        <v>99560048.340000004</v>
      </c>
    </row>
    <row r="19" spans="1:4">
      <c r="A19" s="36" t="s">
        <v>359</v>
      </c>
      <c r="B19">
        <v>-3</v>
      </c>
      <c r="C19" t="s">
        <v>360</v>
      </c>
      <c r="D19" s="2">
        <v>99560048.340000004</v>
      </c>
    </row>
    <row r="20" spans="1:4">
      <c r="A20" s="36" t="s">
        <v>369</v>
      </c>
      <c r="B20">
        <v>-8</v>
      </c>
      <c r="C20" t="s">
        <v>370</v>
      </c>
      <c r="D20" s="2">
        <v>99560048.340000004</v>
      </c>
    </row>
    <row r="21" spans="1:4">
      <c r="A21" s="36" t="s">
        <v>371</v>
      </c>
      <c r="B21">
        <v>-9</v>
      </c>
      <c r="C21" t="s">
        <v>872</v>
      </c>
      <c r="D21" s="2">
        <v>99560048.340000004</v>
      </c>
    </row>
    <row r="22" spans="1:4">
      <c r="A22" s="36" t="s">
        <v>362</v>
      </c>
      <c r="B22">
        <v>-9</v>
      </c>
      <c r="C22" t="s">
        <v>363</v>
      </c>
      <c r="D22" s="2">
        <v>1566166083.28</v>
      </c>
    </row>
    <row r="23" spans="1:4">
      <c r="A23" s="36" t="s">
        <v>364</v>
      </c>
      <c r="B23">
        <v>-7</v>
      </c>
      <c r="C23" t="s">
        <v>365</v>
      </c>
      <c r="D23" s="2">
        <v>1566166083.28</v>
      </c>
    </row>
    <row r="24" spans="1:4">
      <c r="A24" s="36" t="s">
        <v>315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789</v>
      </c>
      <c r="D26" s="2">
        <v>598905331.42999995</v>
      </c>
    </row>
    <row r="27" spans="1:4">
      <c r="A27" s="36" t="s">
        <v>374</v>
      </c>
      <c r="B27">
        <v>-3</v>
      </c>
      <c r="C27" t="s">
        <v>375</v>
      </c>
      <c r="D27" s="2">
        <v>23807913.690000001</v>
      </c>
    </row>
    <row r="28" spans="1:4">
      <c r="A28" s="36" t="s">
        <v>376</v>
      </c>
      <c r="B28">
        <v>-6</v>
      </c>
      <c r="C28" t="s">
        <v>377</v>
      </c>
      <c r="D28" s="2">
        <v>23807913.690000001</v>
      </c>
    </row>
    <row r="29" spans="1:4">
      <c r="A29" s="36" t="s">
        <v>378</v>
      </c>
      <c r="B29">
        <v>-4</v>
      </c>
      <c r="C29" t="s">
        <v>873</v>
      </c>
      <c r="D29" s="2">
        <v>23807913.690000001</v>
      </c>
    </row>
    <row r="30" spans="1:4">
      <c r="A30" s="36" t="s">
        <v>314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874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316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790</v>
      </c>
      <c r="D36" s="2">
        <v>108297389.05</v>
      </c>
    </row>
    <row r="37" spans="1:4">
      <c r="A37" s="36" t="s">
        <v>18</v>
      </c>
      <c r="B37">
        <v>-1</v>
      </c>
      <c r="C37" t="s">
        <v>791</v>
      </c>
      <c r="D37" s="2">
        <v>30338545.57</v>
      </c>
    </row>
    <row r="38" spans="1:4">
      <c r="A38" s="36" t="s">
        <v>19</v>
      </c>
      <c r="B38">
        <v>0</v>
      </c>
      <c r="C38" t="s">
        <v>792</v>
      </c>
      <c r="D38" s="2">
        <v>77958843.480000004</v>
      </c>
    </row>
    <row r="39" spans="1:4">
      <c r="A39" s="36" t="s">
        <v>317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384</v>
      </c>
      <c r="D41" s="2">
        <v>53226.58</v>
      </c>
    </row>
    <row r="42" spans="1:4">
      <c r="A42" s="36" t="s">
        <v>24</v>
      </c>
      <c r="B42">
        <v>-2</v>
      </c>
      <c r="C42" t="s">
        <v>793</v>
      </c>
      <c r="D42" s="2">
        <v>39137.19</v>
      </c>
    </row>
    <row r="43" spans="1:4">
      <c r="A43" s="36" t="s">
        <v>25</v>
      </c>
      <c r="B43">
        <v>0</v>
      </c>
      <c r="C43" t="s">
        <v>794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387</v>
      </c>
      <c r="B45">
        <v>0</v>
      </c>
      <c r="C45" t="s">
        <v>935</v>
      </c>
      <c r="D45" s="2">
        <v>22547159.850000001</v>
      </c>
    </row>
    <row r="46" spans="1:4">
      <c r="A46" s="36" t="s">
        <v>389</v>
      </c>
      <c r="B46">
        <v>-8</v>
      </c>
      <c r="C46" t="s">
        <v>936</v>
      </c>
      <c r="D46" s="2">
        <v>7589646.5700000003</v>
      </c>
    </row>
    <row r="47" spans="1:4">
      <c r="A47" s="36" t="s">
        <v>391</v>
      </c>
      <c r="B47">
        <v>-6</v>
      </c>
      <c r="C47" t="s">
        <v>937</v>
      </c>
      <c r="D47" s="2">
        <v>9801416.6500000004</v>
      </c>
    </row>
    <row r="48" spans="1:4">
      <c r="A48" s="36" t="s">
        <v>393</v>
      </c>
      <c r="B48">
        <v>-2</v>
      </c>
      <c r="C48" t="s">
        <v>938</v>
      </c>
      <c r="D48" s="2">
        <v>5156096.63</v>
      </c>
    </row>
    <row r="49" spans="1:4">
      <c r="A49" s="36" t="s">
        <v>670</v>
      </c>
      <c r="B49">
        <v>-5</v>
      </c>
      <c r="C49" t="s">
        <v>735</v>
      </c>
      <c r="D49" s="2">
        <v>53544.480000000003</v>
      </c>
    </row>
    <row r="50" spans="1:4">
      <c r="A50" s="36" t="s">
        <v>671</v>
      </c>
      <c r="B50">
        <v>-3</v>
      </c>
      <c r="C50" t="s">
        <v>875</v>
      </c>
      <c r="D50" s="2">
        <v>53544.480000000003</v>
      </c>
    </row>
    <row r="51" spans="1:4">
      <c r="A51" s="36" t="s">
        <v>299</v>
      </c>
      <c r="B51">
        <v>-2</v>
      </c>
      <c r="C51" t="s">
        <v>300</v>
      </c>
      <c r="D51" s="2">
        <v>7740.03</v>
      </c>
    </row>
    <row r="52" spans="1:4">
      <c r="A52" s="36" t="s">
        <v>301</v>
      </c>
      <c r="B52">
        <v>-7</v>
      </c>
      <c r="C52" t="s">
        <v>300</v>
      </c>
      <c r="D52" s="2">
        <v>7740.03</v>
      </c>
    </row>
    <row r="53" spans="1:4">
      <c r="A53" s="36" t="s">
        <v>302</v>
      </c>
      <c r="B53">
        <v>-4</v>
      </c>
      <c r="C53" t="s">
        <v>882</v>
      </c>
      <c r="D53" s="2">
        <v>7740.03</v>
      </c>
    </row>
    <row r="54" spans="1:4">
      <c r="A54" s="36">
        <v>2</v>
      </c>
      <c r="B54">
        <v>-3</v>
      </c>
      <c r="C54" t="s">
        <v>616</v>
      </c>
      <c r="D54" s="2">
        <v>4845754743.46</v>
      </c>
    </row>
    <row r="55" spans="1:4">
      <c r="A55" s="36" t="s">
        <v>318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265</v>
      </c>
      <c r="B58">
        <v>-2</v>
      </c>
      <c r="C58" t="s">
        <v>396</v>
      </c>
      <c r="D58" s="2">
        <v>1446294528.3</v>
      </c>
    </row>
    <row r="59" spans="1:4">
      <c r="A59" s="36" t="s">
        <v>266</v>
      </c>
      <c r="B59">
        <v>0</v>
      </c>
      <c r="C59" t="s">
        <v>587</v>
      </c>
      <c r="D59" s="2">
        <v>1447247167.49</v>
      </c>
    </row>
    <row r="60" spans="1:4">
      <c r="A60" s="36" t="s">
        <v>648</v>
      </c>
      <c r="B60">
        <v>-9</v>
      </c>
      <c r="C60" t="s">
        <v>649</v>
      </c>
      <c r="D60" s="2">
        <v>-952639.19</v>
      </c>
    </row>
    <row r="61" spans="1:4">
      <c r="A61" s="36" t="s">
        <v>267</v>
      </c>
      <c r="B61">
        <v>-9</v>
      </c>
      <c r="C61" t="s">
        <v>397</v>
      </c>
      <c r="D61" s="2">
        <v>176358000</v>
      </c>
    </row>
    <row r="62" spans="1:4">
      <c r="A62" s="36" t="s">
        <v>268</v>
      </c>
      <c r="B62">
        <v>-7</v>
      </c>
      <c r="C62" t="s">
        <v>398</v>
      </c>
      <c r="D62" s="2">
        <v>176358000</v>
      </c>
    </row>
    <row r="63" spans="1:4">
      <c r="A63" s="36" t="s">
        <v>269</v>
      </c>
      <c r="B63">
        <v>-1</v>
      </c>
      <c r="C63" t="s">
        <v>399</v>
      </c>
      <c r="D63" s="2">
        <v>34292735.020000003</v>
      </c>
    </row>
    <row r="64" spans="1:4">
      <c r="A64" s="36" t="s">
        <v>270</v>
      </c>
      <c r="B64">
        <v>0</v>
      </c>
      <c r="C64" t="s">
        <v>400</v>
      </c>
      <c r="D64" s="2">
        <v>162276000</v>
      </c>
    </row>
    <row r="65" spans="1:4">
      <c r="A65" s="36" t="s">
        <v>271</v>
      </c>
      <c r="B65">
        <v>-8</v>
      </c>
      <c r="C65" t="s">
        <v>401</v>
      </c>
      <c r="D65" s="2">
        <v>-127983264.98</v>
      </c>
    </row>
    <row r="66" spans="1:4">
      <c r="A66" s="36" t="s">
        <v>272</v>
      </c>
      <c r="B66">
        <v>-8</v>
      </c>
      <c r="C66" t="s">
        <v>273</v>
      </c>
      <c r="D66" s="2">
        <v>2910772300.8200002</v>
      </c>
    </row>
    <row r="67" spans="1:4">
      <c r="A67" s="36" t="s">
        <v>274</v>
      </c>
      <c r="B67">
        <v>-6</v>
      </c>
      <c r="C67" t="s">
        <v>939</v>
      </c>
      <c r="D67" s="2">
        <v>2399647749.1199999</v>
      </c>
    </row>
    <row r="68" spans="1:4">
      <c r="A68" s="36" t="s">
        <v>275</v>
      </c>
      <c r="B68">
        <v>-4</v>
      </c>
      <c r="C68" t="s">
        <v>402</v>
      </c>
      <c r="D68" s="2">
        <v>18749059.170000002</v>
      </c>
    </row>
    <row r="69" spans="1:4">
      <c r="A69" s="36" t="s">
        <v>276</v>
      </c>
      <c r="B69">
        <v>-2</v>
      </c>
      <c r="C69" t="s">
        <v>403</v>
      </c>
      <c r="D69" s="2">
        <v>6831764.6200000001</v>
      </c>
    </row>
    <row r="70" spans="1:4">
      <c r="A70" s="36" t="s">
        <v>404</v>
      </c>
      <c r="B70">
        <v>0</v>
      </c>
      <c r="C70" t="s">
        <v>405</v>
      </c>
      <c r="D70" s="2">
        <v>37133242.759999998</v>
      </c>
    </row>
    <row r="71" spans="1:4">
      <c r="A71" s="36" t="s">
        <v>672</v>
      </c>
      <c r="B71">
        <v>-2</v>
      </c>
      <c r="C71" t="s">
        <v>737</v>
      </c>
      <c r="D71" s="2">
        <v>99848.07</v>
      </c>
    </row>
    <row r="72" spans="1:4">
      <c r="A72" s="36" t="s">
        <v>277</v>
      </c>
      <c r="B72">
        <v>0</v>
      </c>
      <c r="C72" t="s">
        <v>406</v>
      </c>
      <c r="D72" s="2">
        <v>1834473.29</v>
      </c>
    </row>
    <row r="73" spans="1:4">
      <c r="A73" s="36" t="s">
        <v>278</v>
      </c>
      <c r="B73">
        <v>-9</v>
      </c>
      <c r="C73" t="s">
        <v>407</v>
      </c>
      <c r="D73">
        <v>2.5</v>
      </c>
    </row>
    <row r="74" spans="1:4">
      <c r="A74" s="36" t="s">
        <v>279</v>
      </c>
      <c r="B74">
        <v>-7</v>
      </c>
      <c r="C74" t="s">
        <v>408</v>
      </c>
      <c r="D74" s="2">
        <v>32461853.98</v>
      </c>
    </row>
    <row r="75" spans="1:4">
      <c r="A75" s="36" t="s">
        <v>280</v>
      </c>
      <c r="B75">
        <v>-5</v>
      </c>
      <c r="C75" t="s">
        <v>409</v>
      </c>
      <c r="D75" s="2">
        <v>3395.8</v>
      </c>
    </row>
    <row r="76" spans="1:4">
      <c r="A76" s="36" t="s">
        <v>281</v>
      </c>
      <c r="B76">
        <v>-1</v>
      </c>
      <c r="C76" t="s">
        <v>410</v>
      </c>
      <c r="D76" s="2">
        <v>46325930.039999999</v>
      </c>
    </row>
    <row r="77" spans="1:4">
      <c r="A77" s="36" t="s">
        <v>411</v>
      </c>
      <c r="B77">
        <v>0</v>
      </c>
      <c r="C77" t="s">
        <v>617</v>
      </c>
      <c r="D77" s="2">
        <v>1010953.34</v>
      </c>
    </row>
    <row r="78" spans="1:4">
      <c r="A78" s="36" t="s">
        <v>618</v>
      </c>
      <c r="B78">
        <v>-6</v>
      </c>
      <c r="C78" t="s">
        <v>619</v>
      </c>
      <c r="D78" s="2">
        <v>26609856.760000002</v>
      </c>
    </row>
    <row r="79" spans="1:4">
      <c r="A79" s="36" t="s">
        <v>685</v>
      </c>
      <c r="B79">
        <v>0</v>
      </c>
      <c r="C79" t="s">
        <v>883</v>
      </c>
      <c r="D79" s="2">
        <v>3536300</v>
      </c>
    </row>
    <row r="80" spans="1:4">
      <c r="A80" s="36" t="s">
        <v>738</v>
      </c>
      <c r="B80">
        <v>0</v>
      </c>
      <c r="C80" t="s">
        <v>940</v>
      </c>
      <c r="D80" s="2">
        <v>336527871.37</v>
      </c>
    </row>
    <row r="81" spans="1:4">
      <c r="A81" s="36" t="s">
        <v>282</v>
      </c>
      <c r="B81">
        <v>-4</v>
      </c>
      <c r="C81" t="s">
        <v>413</v>
      </c>
      <c r="D81" s="2">
        <v>79783476.359999999</v>
      </c>
    </row>
    <row r="82" spans="1:4">
      <c r="A82" s="36" t="s">
        <v>283</v>
      </c>
      <c r="B82">
        <v>-2</v>
      </c>
      <c r="C82" t="s">
        <v>414</v>
      </c>
      <c r="D82" s="2">
        <v>79281286</v>
      </c>
    </row>
    <row r="83" spans="1:4">
      <c r="A83" s="36" t="s">
        <v>719</v>
      </c>
      <c r="B83">
        <v>0</v>
      </c>
      <c r="C83" t="s">
        <v>720</v>
      </c>
      <c r="D83" s="2">
        <v>33572.28</v>
      </c>
    </row>
    <row r="84" spans="1:4">
      <c r="A84" s="36" t="s">
        <v>741</v>
      </c>
      <c r="B84">
        <v>-9</v>
      </c>
      <c r="C84" t="s">
        <v>941</v>
      </c>
      <c r="D84" s="2">
        <v>468618.08</v>
      </c>
    </row>
    <row r="85" spans="1:4">
      <c r="A85" s="36" t="s">
        <v>284</v>
      </c>
      <c r="B85">
        <v>-7</v>
      </c>
      <c r="C85" t="s">
        <v>884</v>
      </c>
      <c r="D85" s="2">
        <v>133298088</v>
      </c>
    </row>
    <row r="86" spans="1:4">
      <c r="A86" s="36" t="s">
        <v>285</v>
      </c>
      <c r="B86">
        <v>-5</v>
      </c>
      <c r="C86" t="s">
        <v>416</v>
      </c>
      <c r="D86" s="2">
        <v>190425840</v>
      </c>
    </row>
    <row r="87" spans="1:4">
      <c r="A87" s="36" t="s">
        <v>286</v>
      </c>
      <c r="B87">
        <v>-3</v>
      </c>
      <c r="C87" t="s">
        <v>417</v>
      </c>
      <c r="D87" s="2">
        <v>-57127752</v>
      </c>
    </row>
    <row r="88" spans="1:4">
      <c r="A88" s="36" t="s">
        <v>743</v>
      </c>
      <c r="B88">
        <v>0</v>
      </c>
      <c r="C88" t="s">
        <v>885</v>
      </c>
      <c r="D88" s="2">
        <v>64955614.960000001</v>
      </c>
    </row>
    <row r="89" spans="1:4">
      <c r="A89" s="36" t="s">
        <v>745</v>
      </c>
      <c r="B89">
        <v>-8</v>
      </c>
      <c r="C89" t="s">
        <v>688</v>
      </c>
      <c r="D89" s="2">
        <v>66011000</v>
      </c>
    </row>
    <row r="90" spans="1:4">
      <c r="A90" s="36" t="s">
        <v>747</v>
      </c>
      <c r="B90">
        <v>-6</v>
      </c>
      <c r="C90" t="s">
        <v>740</v>
      </c>
      <c r="D90" s="2">
        <v>-1055385.04</v>
      </c>
    </row>
    <row r="91" spans="1:4">
      <c r="A91" s="36" t="s">
        <v>319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418</v>
      </c>
      <c r="B93">
        <v>-8</v>
      </c>
      <c r="C93" t="s">
        <v>419</v>
      </c>
      <c r="D93" s="2">
        <v>1500</v>
      </c>
    </row>
    <row r="94" spans="1:4">
      <c r="A94" s="36" t="s">
        <v>420</v>
      </c>
      <c r="B94">
        <v>0</v>
      </c>
      <c r="C94" t="s">
        <v>421</v>
      </c>
      <c r="D94" s="2">
        <v>1500</v>
      </c>
    </row>
    <row r="95" spans="1:4">
      <c r="A95" s="36" t="s">
        <v>422</v>
      </c>
      <c r="B95">
        <v>-9</v>
      </c>
      <c r="C95" t="s">
        <v>886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423</v>
      </c>
      <c r="D97" s="2">
        <v>-1500</v>
      </c>
    </row>
    <row r="98" spans="1:4">
      <c r="A98" s="36" t="s">
        <v>39</v>
      </c>
      <c r="B98">
        <v>-4</v>
      </c>
      <c r="C98" t="s">
        <v>887</v>
      </c>
      <c r="D98" s="2">
        <v>-1500</v>
      </c>
    </row>
    <row r="99" spans="1:4">
      <c r="A99" s="36">
        <v>3</v>
      </c>
      <c r="B99">
        <v>0</v>
      </c>
      <c r="C99" t="s">
        <v>620</v>
      </c>
      <c r="D99" s="2">
        <v>86861688.530000001</v>
      </c>
    </row>
    <row r="100" spans="1:4">
      <c r="A100" s="36" t="s">
        <v>621</v>
      </c>
      <c r="B100">
        <v>0</v>
      </c>
      <c r="C100" t="s">
        <v>620</v>
      </c>
      <c r="D100" s="2">
        <v>86861688.530000001</v>
      </c>
    </row>
    <row r="101" spans="1:4">
      <c r="A101" s="36" t="s">
        <v>622</v>
      </c>
      <c r="B101">
        <v>-3</v>
      </c>
      <c r="C101" t="s">
        <v>623</v>
      </c>
      <c r="D101" s="2">
        <v>86861688.530000001</v>
      </c>
    </row>
    <row r="102" spans="1:4">
      <c r="A102" s="36" t="s">
        <v>624</v>
      </c>
      <c r="B102">
        <v>-7</v>
      </c>
      <c r="C102" t="s">
        <v>625</v>
      </c>
      <c r="D102" s="2">
        <v>86861688.530000001</v>
      </c>
    </row>
    <row r="103" spans="1:4">
      <c r="A103" s="36" t="s">
        <v>626</v>
      </c>
      <c r="B103">
        <v>-3</v>
      </c>
      <c r="C103" t="s">
        <v>625</v>
      </c>
      <c r="D103" s="2">
        <v>86861688.530000001</v>
      </c>
    </row>
    <row r="104" spans="1:4">
      <c r="A104" s="36" t="s">
        <v>627</v>
      </c>
      <c r="B104">
        <v>-8</v>
      </c>
      <c r="C104" t="s">
        <v>628</v>
      </c>
      <c r="D104" s="2">
        <v>39292916.829999998</v>
      </c>
    </row>
    <row r="105" spans="1:4">
      <c r="A105" s="36" t="s">
        <v>629</v>
      </c>
      <c r="B105">
        <v>-6</v>
      </c>
      <c r="C105" t="s">
        <v>630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331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888</v>
      </c>
      <c r="D111" s="2">
        <v>79311117.939999998</v>
      </c>
    </row>
    <row r="112" spans="1:4">
      <c r="A112" s="36" t="s">
        <v>49</v>
      </c>
      <c r="B112">
        <v>-3</v>
      </c>
      <c r="C112" t="s">
        <v>889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795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796</v>
      </c>
      <c r="D121" s="2">
        <v>1430071.61</v>
      </c>
    </row>
    <row r="122" spans="1:4">
      <c r="A122" s="36" t="s">
        <v>64</v>
      </c>
      <c r="B122">
        <v>-1</v>
      </c>
      <c r="C122" t="s">
        <v>797</v>
      </c>
      <c r="D122" s="2">
        <v>894987.82</v>
      </c>
    </row>
    <row r="123" spans="1:4">
      <c r="A123" s="36" t="s">
        <v>65</v>
      </c>
      <c r="B123">
        <v>0</v>
      </c>
      <c r="C123" t="s">
        <v>798</v>
      </c>
      <c r="D123" s="2">
        <v>80861.39</v>
      </c>
    </row>
    <row r="124" spans="1:4">
      <c r="A124" s="36" t="s">
        <v>66</v>
      </c>
      <c r="B124">
        <v>-8</v>
      </c>
      <c r="C124" t="s">
        <v>799</v>
      </c>
      <c r="D124" s="2">
        <v>219637.62</v>
      </c>
    </row>
    <row r="125" spans="1:4">
      <c r="A125" s="36" t="s">
        <v>67</v>
      </c>
      <c r="B125">
        <v>-4</v>
      </c>
      <c r="C125" t="s">
        <v>890</v>
      </c>
      <c r="D125" s="2">
        <v>32406.45</v>
      </c>
    </row>
    <row r="126" spans="1:4">
      <c r="A126" s="36" t="s">
        <v>68</v>
      </c>
      <c r="B126">
        <v>0</v>
      </c>
      <c r="C126" t="s">
        <v>800</v>
      </c>
      <c r="D126" s="2">
        <v>24075.84</v>
      </c>
    </row>
    <row r="127" spans="1:4">
      <c r="A127" s="36" t="s">
        <v>436</v>
      </c>
      <c r="B127">
        <v>0</v>
      </c>
      <c r="C127" t="s">
        <v>801</v>
      </c>
      <c r="D127" s="2">
        <v>74052.91</v>
      </c>
    </row>
    <row r="128" spans="1:4">
      <c r="A128" s="36" t="s">
        <v>438</v>
      </c>
      <c r="B128">
        <v>-9</v>
      </c>
      <c r="C128" t="s">
        <v>802</v>
      </c>
      <c r="D128" s="2">
        <v>5924.23</v>
      </c>
    </row>
    <row r="129" spans="1:4">
      <c r="A129" s="36" t="s">
        <v>440</v>
      </c>
      <c r="B129">
        <v>-7</v>
      </c>
      <c r="C129" t="s">
        <v>803</v>
      </c>
      <c r="D129" s="2">
        <v>14810.58</v>
      </c>
    </row>
    <row r="130" spans="1:4">
      <c r="A130" s="36" t="s">
        <v>442</v>
      </c>
      <c r="B130">
        <v>-5</v>
      </c>
      <c r="C130" t="s">
        <v>804</v>
      </c>
      <c r="D130" s="2">
        <v>8886.35</v>
      </c>
    </row>
    <row r="131" spans="1:4">
      <c r="A131" s="36" t="s">
        <v>69</v>
      </c>
      <c r="B131">
        <v>-3</v>
      </c>
      <c r="C131" t="s">
        <v>805</v>
      </c>
      <c r="D131" s="2">
        <v>30028.39</v>
      </c>
    </row>
    <row r="132" spans="1:4">
      <c r="A132" s="36" t="s">
        <v>70</v>
      </c>
      <c r="B132">
        <v>-1</v>
      </c>
      <c r="C132" t="s">
        <v>942</v>
      </c>
      <c r="D132" s="2">
        <v>34747.85</v>
      </c>
    </row>
    <row r="133" spans="1:4">
      <c r="A133" s="36" t="s">
        <v>71</v>
      </c>
      <c r="B133">
        <v>0</v>
      </c>
      <c r="C133" t="s">
        <v>806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447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448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449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450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453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454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455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456</v>
      </c>
      <c r="D145" s="94">
        <v>483736.83</v>
      </c>
    </row>
    <row r="146" spans="1:4">
      <c r="A146" s="36" t="s">
        <v>88</v>
      </c>
      <c r="B146">
        <v>-5</v>
      </c>
      <c r="C146" t="s">
        <v>457</v>
      </c>
      <c r="D146" s="2">
        <v>483736.83</v>
      </c>
    </row>
    <row r="147" spans="1:4">
      <c r="A147" s="36" t="s">
        <v>89</v>
      </c>
      <c r="B147">
        <v>-2</v>
      </c>
      <c r="C147" t="s">
        <v>458</v>
      </c>
      <c r="D147" s="2">
        <v>175719.17</v>
      </c>
    </row>
    <row r="148" spans="1:4">
      <c r="A148" s="36" t="s">
        <v>632</v>
      </c>
      <c r="B148">
        <v>0</v>
      </c>
      <c r="C148" t="s">
        <v>633</v>
      </c>
      <c r="D148" s="2">
        <v>164244.24</v>
      </c>
    </row>
    <row r="149" spans="1:4">
      <c r="A149" s="36" t="s">
        <v>90</v>
      </c>
      <c r="B149">
        <v>-9</v>
      </c>
      <c r="C149" t="s">
        <v>459</v>
      </c>
      <c r="D149" s="2">
        <v>11474.93</v>
      </c>
    </row>
    <row r="150" spans="1:4">
      <c r="A150" s="36" t="s">
        <v>91</v>
      </c>
      <c r="B150">
        <v>0</v>
      </c>
      <c r="C150" t="s">
        <v>460</v>
      </c>
      <c r="D150" s="2">
        <v>58881.1</v>
      </c>
    </row>
    <row r="151" spans="1:4">
      <c r="A151" s="36" t="s">
        <v>92</v>
      </c>
      <c r="B151">
        <v>-9</v>
      </c>
      <c r="C151" t="s">
        <v>461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462</v>
      </c>
      <c r="D153" s="2">
        <v>2104059.1</v>
      </c>
    </row>
    <row r="154" spans="1:4">
      <c r="A154" s="36" t="s">
        <v>96</v>
      </c>
      <c r="B154">
        <v>0</v>
      </c>
      <c r="C154" t="s">
        <v>463</v>
      </c>
      <c r="D154" s="2">
        <v>522579.44</v>
      </c>
    </row>
    <row r="155" spans="1:4">
      <c r="A155" s="36" t="s">
        <v>97</v>
      </c>
      <c r="B155">
        <v>-9</v>
      </c>
      <c r="C155" t="s">
        <v>464</v>
      </c>
      <c r="D155" s="2">
        <v>699166.62</v>
      </c>
    </row>
    <row r="156" spans="1:4">
      <c r="A156" s="36" t="s">
        <v>98</v>
      </c>
      <c r="B156">
        <v>-7</v>
      </c>
      <c r="C156" t="s">
        <v>465</v>
      </c>
      <c r="D156" s="2">
        <v>47937.13</v>
      </c>
    </row>
    <row r="157" spans="1:4">
      <c r="A157" s="36" t="s">
        <v>99</v>
      </c>
      <c r="B157">
        <v>-5</v>
      </c>
      <c r="C157" t="s">
        <v>466</v>
      </c>
      <c r="D157" s="2">
        <v>36693.57</v>
      </c>
    </row>
    <row r="158" spans="1:4">
      <c r="A158" s="36" t="s">
        <v>100</v>
      </c>
      <c r="B158">
        <v>-1</v>
      </c>
      <c r="C158" t="s">
        <v>467</v>
      </c>
      <c r="D158" s="2">
        <v>393825.44</v>
      </c>
    </row>
    <row r="159" spans="1:4">
      <c r="A159" s="36" t="s">
        <v>101</v>
      </c>
      <c r="B159">
        <v>-8</v>
      </c>
      <c r="C159" t="s">
        <v>468</v>
      </c>
      <c r="D159" s="2">
        <v>22407.08</v>
      </c>
    </row>
    <row r="160" spans="1:4">
      <c r="A160" s="36" t="s">
        <v>102</v>
      </c>
      <c r="B160">
        <v>-4</v>
      </c>
      <c r="C160" t="s">
        <v>469</v>
      </c>
      <c r="D160" s="2">
        <v>133732.03</v>
      </c>
    </row>
    <row r="161" spans="1:4">
      <c r="A161" s="36" t="s">
        <v>103</v>
      </c>
      <c r="B161">
        <v>-2</v>
      </c>
      <c r="C161" t="s">
        <v>470</v>
      </c>
      <c r="D161" s="2">
        <v>223584.45</v>
      </c>
    </row>
    <row r="162" spans="1:4">
      <c r="A162" s="36" t="s">
        <v>104</v>
      </c>
      <c r="B162">
        <v>0</v>
      </c>
      <c r="C162" t="s">
        <v>471</v>
      </c>
      <c r="D162" s="2">
        <v>23948.82</v>
      </c>
    </row>
    <row r="163" spans="1:4">
      <c r="A163" s="36" t="s">
        <v>105</v>
      </c>
      <c r="B163">
        <v>-9</v>
      </c>
      <c r="C163" t="s">
        <v>472</v>
      </c>
      <c r="D163">
        <v>184.52</v>
      </c>
    </row>
    <row r="164" spans="1:4">
      <c r="A164" s="36" t="s">
        <v>601</v>
      </c>
      <c r="B164">
        <v>-4</v>
      </c>
      <c r="C164" t="s">
        <v>943</v>
      </c>
      <c r="D164" s="2">
        <v>16719</v>
      </c>
    </row>
    <row r="165" spans="1:4">
      <c r="A165" s="36" t="s">
        <v>944</v>
      </c>
      <c r="B165">
        <v>0</v>
      </c>
      <c r="C165" t="s">
        <v>945</v>
      </c>
      <c r="D165" s="2">
        <v>16719</v>
      </c>
    </row>
    <row r="166" spans="1:4">
      <c r="A166" s="36" t="s">
        <v>946</v>
      </c>
      <c r="B166">
        <v>0</v>
      </c>
      <c r="C166" t="s">
        <v>947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475</v>
      </c>
      <c r="D168" s="2">
        <v>16135.02</v>
      </c>
    </row>
    <row r="169" spans="1:4">
      <c r="A169" s="36" t="s">
        <v>109</v>
      </c>
      <c r="B169">
        <v>-8</v>
      </c>
      <c r="C169" t="s">
        <v>476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899</v>
      </c>
      <c r="D171" s="2">
        <v>1544995</v>
      </c>
    </row>
    <row r="172" spans="1:4">
      <c r="A172" s="36" t="s">
        <v>113</v>
      </c>
      <c r="B172">
        <v>0</v>
      </c>
      <c r="C172" t="s">
        <v>478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673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829</v>
      </c>
      <c r="D177" s="2">
        <v>55462.46</v>
      </c>
    </row>
    <row r="178" spans="1:4">
      <c r="A178" s="36" t="s">
        <v>125</v>
      </c>
      <c r="B178">
        <v>-6</v>
      </c>
      <c r="C178" t="s">
        <v>948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486</v>
      </c>
      <c r="D182">
        <v>75</v>
      </c>
    </row>
    <row r="183" spans="1:4">
      <c r="A183" s="36" t="s">
        <v>334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752</v>
      </c>
      <c r="B187">
        <v>-1</v>
      </c>
      <c r="C187" t="s">
        <v>949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830</v>
      </c>
      <c r="D190" s="2">
        <v>1408376.26</v>
      </c>
    </row>
    <row r="191" spans="1:4">
      <c r="A191" s="36" t="s">
        <v>754</v>
      </c>
      <c r="B191">
        <v>-5</v>
      </c>
      <c r="C191" t="s">
        <v>755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499</v>
      </c>
      <c r="B194">
        <v>0</v>
      </c>
      <c r="C194" t="s">
        <v>500</v>
      </c>
      <c r="D194" s="2">
        <v>15196.39</v>
      </c>
    </row>
    <row r="195" spans="1:7">
      <c r="A195" s="36" t="s">
        <v>335</v>
      </c>
      <c r="B195">
        <v>-8</v>
      </c>
      <c r="C195" t="s">
        <v>501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502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503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338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508</v>
      </c>
      <c r="D203" s="2">
        <v>-11100.01</v>
      </c>
    </row>
    <row r="204" spans="1:7">
      <c r="A204" s="36" t="s">
        <v>340</v>
      </c>
      <c r="B204">
        <v>-4</v>
      </c>
      <c r="C204" t="s">
        <v>509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339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758</v>
      </c>
      <c r="B208">
        <v>-5</v>
      </c>
      <c r="C208" t="s">
        <v>950</v>
      </c>
      <c r="D208" s="2">
        <v>29154.97</v>
      </c>
    </row>
    <row r="209" spans="1:4">
      <c r="A209" s="36" t="s">
        <v>157</v>
      </c>
      <c r="B209">
        <v>0</v>
      </c>
      <c r="C209" t="s">
        <v>514</v>
      </c>
      <c r="D209" s="2">
        <v>-3996</v>
      </c>
    </row>
    <row r="210" spans="1:4">
      <c r="A210" s="36" t="s">
        <v>341</v>
      </c>
      <c r="B210">
        <v>-8</v>
      </c>
      <c r="C210" t="s">
        <v>515</v>
      </c>
      <c r="D210" s="2">
        <v>-3996</v>
      </c>
    </row>
    <row r="211" spans="1:4">
      <c r="A211" s="36">
        <v>4</v>
      </c>
      <c r="B211">
        <v>-6</v>
      </c>
      <c r="C211" t="s">
        <v>343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321</v>
      </c>
      <c r="B214">
        <v>-8</v>
      </c>
      <c r="C214" t="s">
        <v>516</v>
      </c>
      <c r="D214" s="2">
        <v>37577695.270000003</v>
      </c>
    </row>
    <row r="215" spans="1:4">
      <c r="A215" s="36" t="s">
        <v>162</v>
      </c>
      <c r="B215">
        <v>0</v>
      </c>
      <c r="C215" t="s">
        <v>837</v>
      </c>
      <c r="D215" s="2">
        <v>37577695.270000003</v>
      </c>
    </row>
    <row r="216" spans="1:4">
      <c r="A216" s="36" t="s">
        <v>298</v>
      </c>
      <c r="B216">
        <v>-8</v>
      </c>
      <c r="C216" t="s">
        <v>838</v>
      </c>
      <c r="D216" s="2">
        <v>27245273.91</v>
      </c>
    </row>
    <row r="217" spans="1:4">
      <c r="A217" s="36" t="s">
        <v>163</v>
      </c>
      <c r="B217">
        <v>-6</v>
      </c>
      <c r="C217" t="s">
        <v>839</v>
      </c>
      <c r="D217" s="2">
        <v>9811477.6199999992</v>
      </c>
    </row>
    <row r="218" spans="1:4">
      <c r="A218" s="36" t="s">
        <v>164</v>
      </c>
      <c r="B218">
        <v>-4</v>
      </c>
      <c r="C218" t="s">
        <v>840</v>
      </c>
      <c r="D218" s="2">
        <v>428018.64</v>
      </c>
    </row>
    <row r="219" spans="1:4">
      <c r="A219" s="36" t="s">
        <v>165</v>
      </c>
      <c r="B219">
        <v>-2</v>
      </c>
      <c r="C219" t="s">
        <v>841</v>
      </c>
      <c r="D219" s="2">
        <v>92925.1</v>
      </c>
    </row>
    <row r="220" spans="1:4">
      <c r="A220" s="36" t="s">
        <v>522</v>
      </c>
      <c r="B220">
        <v>-1</v>
      </c>
      <c r="C220" t="s">
        <v>523</v>
      </c>
      <c r="D220" s="2">
        <v>39323.769999999997</v>
      </c>
    </row>
    <row r="221" spans="1:4">
      <c r="A221" s="36" t="s">
        <v>524</v>
      </c>
      <c r="B221">
        <v>-9</v>
      </c>
      <c r="C221" t="s">
        <v>525</v>
      </c>
      <c r="D221" s="2">
        <v>39323.769999999997</v>
      </c>
    </row>
    <row r="222" spans="1:4">
      <c r="A222" s="36" t="s">
        <v>526</v>
      </c>
      <c r="B222">
        <v>-5</v>
      </c>
      <c r="C222" t="s">
        <v>843</v>
      </c>
      <c r="D222" s="2">
        <v>39323.769999999997</v>
      </c>
    </row>
    <row r="223" spans="1:4">
      <c r="A223" s="36" t="s">
        <v>323</v>
      </c>
      <c r="B223">
        <v>-5</v>
      </c>
      <c r="C223" t="s">
        <v>528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902</v>
      </c>
      <c r="D225" s="2">
        <v>271104099.31999999</v>
      </c>
    </row>
    <row r="226" spans="1:4">
      <c r="A226" s="36" t="s">
        <v>169</v>
      </c>
      <c r="B226">
        <v>-8</v>
      </c>
      <c r="C226" t="s">
        <v>903</v>
      </c>
      <c r="D226" s="2">
        <v>81274118.25</v>
      </c>
    </row>
    <row r="227" spans="1:4">
      <c r="A227" s="36" t="s">
        <v>322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844</v>
      </c>
      <c r="D229" s="2">
        <v>607030.56999999995</v>
      </c>
    </row>
    <row r="230" spans="1:4">
      <c r="A230" s="36" t="s">
        <v>532</v>
      </c>
      <c r="B230">
        <v>-6</v>
      </c>
      <c r="C230" t="s">
        <v>845</v>
      </c>
      <c r="D230" s="2">
        <v>74052.91</v>
      </c>
    </row>
    <row r="231" spans="1:4">
      <c r="A231" s="36" t="s">
        <v>534</v>
      </c>
      <c r="B231">
        <v>-4</v>
      </c>
      <c r="C231" t="s">
        <v>846</v>
      </c>
      <c r="D231" s="2">
        <v>8886.35</v>
      </c>
    </row>
    <row r="232" spans="1:4">
      <c r="A232" s="36" t="s">
        <v>536</v>
      </c>
      <c r="B232">
        <v>-2</v>
      </c>
      <c r="C232" t="s">
        <v>847</v>
      </c>
      <c r="D232" s="2">
        <v>5924.23</v>
      </c>
    </row>
    <row r="233" spans="1:4">
      <c r="A233" s="36" t="s">
        <v>538</v>
      </c>
      <c r="B233">
        <v>0</v>
      </c>
      <c r="C233" t="s">
        <v>848</v>
      </c>
      <c r="D233" s="2">
        <v>14810.58</v>
      </c>
    </row>
    <row r="234" spans="1:4">
      <c r="A234" s="36" t="s">
        <v>174</v>
      </c>
      <c r="B234">
        <v>-9</v>
      </c>
      <c r="C234" t="s">
        <v>849</v>
      </c>
      <c r="D234" s="2">
        <v>346807.75</v>
      </c>
    </row>
    <row r="235" spans="1:4">
      <c r="A235" s="36" t="s">
        <v>175</v>
      </c>
      <c r="B235">
        <v>-7</v>
      </c>
      <c r="C235" t="s">
        <v>850</v>
      </c>
      <c r="D235" s="2">
        <v>122733.11</v>
      </c>
    </row>
    <row r="236" spans="1:4">
      <c r="A236" s="36" t="s">
        <v>176</v>
      </c>
      <c r="B236">
        <v>-5</v>
      </c>
      <c r="C236" t="s">
        <v>851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852</v>
      </c>
      <c r="D238" s="2">
        <v>3673903.6</v>
      </c>
    </row>
    <row r="239" spans="1:4">
      <c r="A239" s="36" t="s">
        <v>180</v>
      </c>
      <c r="B239">
        <v>-9</v>
      </c>
      <c r="C239" t="s">
        <v>853</v>
      </c>
      <c r="D239" s="2">
        <v>158033.73000000001</v>
      </c>
    </row>
    <row r="240" spans="1:4">
      <c r="A240" s="36" t="s">
        <v>181</v>
      </c>
      <c r="B240">
        <v>-7</v>
      </c>
      <c r="C240" t="s">
        <v>854</v>
      </c>
      <c r="D240" s="2">
        <v>547790.35</v>
      </c>
    </row>
    <row r="241" spans="1:4">
      <c r="A241" s="36" t="s">
        <v>182</v>
      </c>
      <c r="B241">
        <v>-5</v>
      </c>
      <c r="C241" t="s">
        <v>855</v>
      </c>
      <c r="D241" s="2">
        <v>34023.81</v>
      </c>
    </row>
    <row r="242" spans="1:4">
      <c r="A242" s="36" t="s">
        <v>183</v>
      </c>
      <c r="B242">
        <v>-1</v>
      </c>
      <c r="C242" t="s">
        <v>856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324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288</v>
      </c>
      <c r="B249">
        <v>0</v>
      </c>
      <c r="C249" t="s">
        <v>289</v>
      </c>
      <c r="D249" s="2">
        <v>167259.56</v>
      </c>
    </row>
    <row r="250" spans="1:4">
      <c r="A250" s="36" t="s">
        <v>290</v>
      </c>
      <c r="B250">
        <v>-4</v>
      </c>
      <c r="C250" t="s">
        <v>291</v>
      </c>
      <c r="D250" s="2">
        <v>167259.56</v>
      </c>
    </row>
    <row r="251" spans="1:4">
      <c r="A251" s="36" t="s">
        <v>292</v>
      </c>
      <c r="B251">
        <v>-5</v>
      </c>
      <c r="C251" t="s">
        <v>291</v>
      </c>
      <c r="D251" s="2">
        <v>167259.56</v>
      </c>
    </row>
    <row r="252" spans="1:4">
      <c r="A252" s="36" t="s">
        <v>293</v>
      </c>
      <c r="B252">
        <v>-8</v>
      </c>
      <c r="C252" t="s">
        <v>291</v>
      </c>
      <c r="D252" s="2">
        <v>167259.56</v>
      </c>
    </row>
    <row r="253" spans="1:4">
      <c r="A253" s="36" t="s">
        <v>327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906</v>
      </c>
      <c r="D259" s="2">
        <v>1214377794.6099999</v>
      </c>
    </row>
    <row r="260" spans="1:13">
      <c r="A260" s="36" t="s">
        <v>326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907</v>
      </c>
      <c r="D263" s="2">
        <v>877628162.90999997</v>
      </c>
    </row>
    <row r="264" spans="1:13">
      <c r="A264" s="36" t="s">
        <v>211</v>
      </c>
      <c r="B264">
        <v>-7</v>
      </c>
      <c r="C264" t="s">
        <v>908</v>
      </c>
      <c r="D264" s="2">
        <v>-351972774.74000001</v>
      </c>
    </row>
    <row r="265" spans="1:13">
      <c r="A265" s="36" t="s">
        <v>213</v>
      </c>
      <c r="B265">
        <v>0</v>
      </c>
      <c r="C265" t="s">
        <v>857</v>
      </c>
      <c r="D265" s="2">
        <v>-97628183.760000005</v>
      </c>
    </row>
    <row r="266" spans="1:13">
      <c r="A266" s="36" t="s">
        <v>214</v>
      </c>
      <c r="B266">
        <v>-1</v>
      </c>
      <c r="C266" t="s">
        <v>858</v>
      </c>
      <c r="D266" s="2">
        <v>-97628183.760000005</v>
      </c>
    </row>
    <row r="267" spans="1:13">
      <c r="A267" s="36" t="s">
        <v>294</v>
      </c>
      <c r="B267">
        <v>-8</v>
      </c>
      <c r="C267" t="s">
        <v>295</v>
      </c>
      <c r="D267" s="2">
        <v>10980337.07</v>
      </c>
    </row>
    <row r="268" spans="1:13">
      <c r="A268" s="36" t="s">
        <v>296</v>
      </c>
      <c r="B268">
        <v>-9</v>
      </c>
      <c r="C268" t="s">
        <v>295</v>
      </c>
      <c r="D268" s="2">
        <v>10980337.07</v>
      </c>
    </row>
    <row r="269" spans="1:13">
      <c r="A269" s="36" t="s">
        <v>297</v>
      </c>
      <c r="B269">
        <v>-7</v>
      </c>
      <c r="C269" t="s">
        <v>909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336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578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910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911</v>
      </c>
      <c r="D275" s="2">
        <v>5572985.2599999998</v>
      </c>
    </row>
    <row r="276" spans="1:9">
      <c r="A276" s="36" t="s">
        <v>337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863</v>
      </c>
      <c r="D278" s="2">
        <v>22893814.34</v>
      </c>
    </row>
    <row r="279" spans="1:9">
      <c r="A279" s="36" t="s">
        <v>228</v>
      </c>
      <c r="B279">
        <v>-3</v>
      </c>
      <c r="C279" t="s">
        <v>864</v>
      </c>
      <c r="D279" s="2">
        <v>22893814.34</v>
      </c>
    </row>
    <row r="280" spans="1:9">
      <c r="A280" s="36" t="s">
        <v>564</v>
      </c>
      <c r="B280">
        <v>0</v>
      </c>
      <c r="C280" t="s">
        <v>565</v>
      </c>
      <c r="D280" s="2">
        <v>8867771.9600000009</v>
      </c>
    </row>
    <row r="281" spans="1:9">
      <c r="A281" s="36" t="s">
        <v>566</v>
      </c>
      <c r="B281">
        <v>-9</v>
      </c>
      <c r="C281" t="s">
        <v>912</v>
      </c>
      <c r="D281" s="2">
        <v>8867771.9600000009</v>
      </c>
    </row>
    <row r="282" spans="1:9">
      <c r="A282" s="36" t="s">
        <v>568</v>
      </c>
      <c r="B282">
        <v>-7</v>
      </c>
      <c r="C282" t="s">
        <v>569</v>
      </c>
      <c r="D282" s="2">
        <v>8049249.6299999999</v>
      </c>
    </row>
    <row r="283" spans="1:9">
      <c r="A283" s="153" t="s">
        <v>570</v>
      </c>
      <c r="B283" s="3">
        <v>-5</v>
      </c>
      <c r="C283" s="3" t="s">
        <v>571</v>
      </c>
      <c r="D283" s="154">
        <v>764977.85</v>
      </c>
    </row>
    <row r="284" spans="1:9">
      <c r="A284" s="153" t="s">
        <v>951</v>
      </c>
      <c r="B284" s="3">
        <v>-1</v>
      </c>
      <c r="C284" s="3" t="s">
        <v>952</v>
      </c>
      <c r="D284" s="154">
        <v>53544.480000000003</v>
      </c>
    </row>
    <row r="285" spans="1:9">
      <c r="A285" s="153" t="s">
        <v>574</v>
      </c>
      <c r="B285" s="3">
        <v>-8</v>
      </c>
      <c r="C285" s="3" t="s">
        <v>575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576</v>
      </c>
      <c r="B286" s="3">
        <v>-3</v>
      </c>
      <c r="C286" s="3" t="s">
        <v>577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578</v>
      </c>
      <c r="B287" s="3">
        <v>-8</v>
      </c>
      <c r="C287" s="3" t="s">
        <v>579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329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865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689</v>
      </c>
      <c r="B292" s="3">
        <v>-1</v>
      </c>
      <c r="C292" s="3" t="s">
        <v>953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332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333</v>
      </c>
      <c r="B296" s="3">
        <v>-9</v>
      </c>
      <c r="C296" s="3" t="s">
        <v>866</v>
      </c>
      <c r="D296" s="154">
        <v>35692463.979999997</v>
      </c>
      <c r="E296" s="93" t="s">
        <v>331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330</v>
      </c>
      <c r="B297" s="3">
        <v>-1</v>
      </c>
      <c r="C297" s="3" t="s">
        <v>867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620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634</v>
      </c>
      <c r="B299">
        <v>-8</v>
      </c>
      <c r="C299" t="s">
        <v>620</v>
      </c>
      <c r="D299" s="2">
        <v>86861688.530000001</v>
      </c>
      <c r="E299" s="93" t="s">
        <v>48</v>
      </c>
      <c r="F299" s="93" t="s">
        <v>888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635</v>
      </c>
      <c r="B300">
        <v>-1</v>
      </c>
      <c r="C300" t="s">
        <v>623</v>
      </c>
      <c r="D300" s="2">
        <v>86861688.530000001</v>
      </c>
      <c r="E300" s="93" t="s">
        <v>49</v>
      </c>
      <c r="F300" s="93" t="s">
        <v>889</v>
      </c>
      <c r="G300" s="95">
        <v>12121564.119999999</v>
      </c>
      <c r="H300" s="95"/>
      <c r="I300" s="93"/>
    </row>
    <row r="301" spans="1:9">
      <c r="A301" s="36" t="s">
        <v>636</v>
      </c>
      <c r="B301">
        <v>-5</v>
      </c>
      <c r="C301" t="s">
        <v>637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638</v>
      </c>
      <c r="B302">
        <v>-1</v>
      </c>
      <c r="C302" t="s">
        <v>639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640</v>
      </c>
      <c r="B303">
        <v>-6</v>
      </c>
      <c r="C303" t="s">
        <v>641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642</v>
      </c>
      <c r="B304">
        <v>-4</v>
      </c>
      <c r="C304" t="s">
        <v>643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980</v>
      </c>
      <c r="B1" s="93" t="s">
        <v>669</v>
      </c>
      <c r="C1" s="93" t="s">
        <v>955</v>
      </c>
      <c r="D1" s="93" t="s">
        <v>706</v>
      </c>
    </row>
    <row r="2" spans="1:12">
      <c r="A2" s="97">
        <v>0.61884259259259256</v>
      </c>
      <c r="C2" s="93" t="s">
        <v>956</v>
      </c>
      <c r="D2" s="93" t="s">
        <v>957</v>
      </c>
      <c r="G2" s="93" t="s">
        <v>317</v>
      </c>
    </row>
    <row r="3" spans="1:12">
      <c r="A3" s="92" t="s">
        <v>646</v>
      </c>
      <c r="B3" s="93" t="s">
        <v>647</v>
      </c>
      <c r="C3" s="93" t="s">
        <v>958</v>
      </c>
      <c r="D3" s="93" t="s">
        <v>959</v>
      </c>
    </row>
    <row r="4" spans="1:12">
      <c r="A4" s="92" t="s">
        <v>611</v>
      </c>
      <c r="B4" s="93" t="s">
        <v>612</v>
      </c>
      <c r="C4" s="93" t="s">
        <v>960</v>
      </c>
      <c r="D4" s="93" t="s">
        <v>961</v>
      </c>
    </row>
    <row r="5" spans="1:12">
      <c r="A5" s="92" t="s">
        <v>613</v>
      </c>
      <c r="B5" s="93" t="s">
        <v>614</v>
      </c>
      <c r="C5" s="93" t="s">
        <v>615</v>
      </c>
    </row>
    <row r="6" spans="1:12">
      <c r="A6" s="92" t="s">
        <v>611</v>
      </c>
      <c r="B6" s="93" t="s">
        <v>612</v>
      </c>
      <c r="C6" s="93" t="s">
        <v>960</v>
      </c>
      <c r="D6" s="93" t="s">
        <v>961</v>
      </c>
      <c r="E6" s="102" t="s">
        <v>366</v>
      </c>
      <c r="F6" s="102"/>
      <c r="G6" s="98" t="s">
        <v>973</v>
      </c>
      <c r="H6" s="102">
        <v>2013</v>
      </c>
      <c r="I6" s="96" t="s">
        <v>974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343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975</v>
      </c>
    </row>
    <row r="9" spans="1:12">
      <c r="A9" s="92" t="s">
        <v>312</v>
      </c>
      <c r="B9" s="93">
        <v>-4</v>
      </c>
      <c r="C9" s="93" t="s">
        <v>344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345</v>
      </c>
      <c r="B10" s="93">
        <v>-2</v>
      </c>
      <c r="C10" s="93" t="s">
        <v>346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347</v>
      </c>
      <c r="B11" s="93">
        <v>0</v>
      </c>
      <c r="C11" s="93" t="s">
        <v>346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976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349</v>
      </c>
      <c r="B12" s="93">
        <v>-5</v>
      </c>
      <c r="C12" s="93" t="s">
        <v>346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350</v>
      </c>
      <c r="B13" s="93">
        <v>-3</v>
      </c>
      <c r="C13" s="93" t="s">
        <v>346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977</v>
      </c>
      <c r="K13" s="104">
        <f>+K11-K12</f>
        <v>563654497.54349995</v>
      </c>
    </row>
    <row r="14" spans="1:12">
      <c r="A14" s="92" t="s">
        <v>351</v>
      </c>
      <c r="B14" s="93">
        <v>0</v>
      </c>
      <c r="C14" s="93" t="s">
        <v>352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353</v>
      </c>
      <c r="B15" s="93">
        <v>-2</v>
      </c>
      <c r="C15" s="93" t="s">
        <v>352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978</v>
      </c>
      <c r="K15" s="95">
        <f>+K13-K14</f>
        <v>422740873.15762496</v>
      </c>
    </row>
    <row r="16" spans="1:12">
      <c r="A16" s="92" t="s">
        <v>354</v>
      </c>
      <c r="B16" s="93">
        <v>-8</v>
      </c>
      <c r="C16" s="93" t="s">
        <v>352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355</v>
      </c>
      <c r="B17" s="93">
        <v>-6</v>
      </c>
      <c r="C17" s="94" t="s">
        <v>352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313</v>
      </c>
      <c r="B18" s="93">
        <v>-1</v>
      </c>
      <c r="C18" s="94" t="s">
        <v>356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357</v>
      </c>
      <c r="B19" s="93">
        <v>0</v>
      </c>
      <c r="C19" s="94" t="s">
        <v>358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359</v>
      </c>
      <c r="B20" s="93">
        <v>-3</v>
      </c>
      <c r="C20" s="94" t="s">
        <v>360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369</v>
      </c>
      <c r="B21" s="93">
        <v>-8</v>
      </c>
      <c r="C21" s="94" t="s">
        <v>370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371</v>
      </c>
      <c r="B22" s="93">
        <v>-9</v>
      </c>
      <c r="C22" s="94" t="s">
        <v>872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362</v>
      </c>
      <c r="B23" s="93">
        <v>-9</v>
      </c>
      <c r="C23" s="94" t="s">
        <v>363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364</v>
      </c>
      <c r="B24" s="93">
        <v>-7</v>
      </c>
      <c r="C24" s="94" t="s">
        <v>365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315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789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374</v>
      </c>
      <c r="B28" s="93">
        <v>-3</v>
      </c>
      <c r="C28" s="94" t="s">
        <v>375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376</v>
      </c>
      <c r="B29" s="93">
        <v>-6</v>
      </c>
      <c r="C29" s="94" t="s">
        <v>377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378</v>
      </c>
      <c r="B30" s="93">
        <v>-4</v>
      </c>
      <c r="C30" s="94" t="s">
        <v>873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314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874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316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790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791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792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317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962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793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794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670</v>
      </c>
      <c r="B46" s="119">
        <v>-5</v>
      </c>
      <c r="C46" s="128" t="s">
        <v>735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671</v>
      </c>
      <c r="B47" s="119">
        <v>-3</v>
      </c>
      <c r="C47" s="119" t="s">
        <v>875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876</v>
      </c>
      <c r="B48" s="119">
        <v>-2</v>
      </c>
      <c r="C48" s="119" t="s">
        <v>877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878</v>
      </c>
      <c r="B49" s="119">
        <v>-8</v>
      </c>
      <c r="C49" s="128" t="s">
        <v>879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880</v>
      </c>
      <c r="B50" s="119">
        <v>-2</v>
      </c>
      <c r="C50" s="128" t="s">
        <v>881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299</v>
      </c>
      <c r="B51" s="119">
        <v>-2</v>
      </c>
      <c r="C51" s="128" t="s">
        <v>300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301</v>
      </c>
      <c r="B52" s="119">
        <v>-7</v>
      </c>
      <c r="C52" s="119" t="s">
        <v>300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302</v>
      </c>
      <c r="B53" s="119">
        <v>-4</v>
      </c>
      <c r="C53" s="119" t="s">
        <v>882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616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318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265</v>
      </c>
      <c r="B58" s="119">
        <v>-2</v>
      </c>
      <c r="C58" s="128" t="s">
        <v>396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266</v>
      </c>
      <c r="B59" s="119">
        <v>0</v>
      </c>
      <c r="C59" s="128" t="s">
        <v>587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648</v>
      </c>
      <c r="B60" s="119">
        <v>-9</v>
      </c>
      <c r="C60" s="119" t="s">
        <v>649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267</v>
      </c>
      <c r="B61" s="119">
        <v>-9</v>
      </c>
      <c r="C61" s="128" t="s">
        <v>397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268</v>
      </c>
      <c r="B62" s="119">
        <v>-7</v>
      </c>
      <c r="C62" s="128" t="s">
        <v>398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269</v>
      </c>
      <c r="B63" s="119">
        <v>-1</v>
      </c>
      <c r="C63" s="128" t="s">
        <v>399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270</v>
      </c>
      <c r="B64" s="119">
        <v>0</v>
      </c>
      <c r="C64" s="119" t="s">
        <v>400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271</v>
      </c>
      <c r="B65" s="119">
        <v>-8</v>
      </c>
      <c r="C65" s="128" t="s">
        <v>401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272</v>
      </c>
      <c r="B66" s="119">
        <v>-8</v>
      </c>
      <c r="C66" s="128" t="s">
        <v>273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275</v>
      </c>
      <c r="B67" s="119">
        <v>-4</v>
      </c>
      <c r="C67" s="128" t="s">
        <v>402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276</v>
      </c>
      <c r="B68" s="119">
        <v>-2</v>
      </c>
      <c r="C68" s="119" t="s">
        <v>403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404</v>
      </c>
      <c r="B69" s="119">
        <v>0</v>
      </c>
      <c r="C69" s="128" t="s">
        <v>405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277</v>
      </c>
      <c r="B70" s="119">
        <v>0</v>
      </c>
      <c r="C70" s="128" t="s">
        <v>406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278</v>
      </c>
      <c r="B71" s="119">
        <v>-9</v>
      </c>
      <c r="C71" s="119" t="s">
        <v>407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279</v>
      </c>
      <c r="B72" s="119">
        <v>-7</v>
      </c>
      <c r="C72" s="128" t="s">
        <v>408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281</v>
      </c>
      <c r="B73" s="119">
        <v>-1</v>
      </c>
      <c r="C73" s="128" t="s">
        <v>410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411</v>
      </c>
      <c r="B74" s="119">
        <v>0</v>
      </c>
      <c r="C74" s="128" t="s">
        <v>617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685</v>
      </c>
      <c r="B75" s="119">
        <v>0</v>
      </c>
      <c r="C75" s="128" t="s">
        <v>883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282</v>
      </c>
      <c r="B76" s="119">
        <v>-4</v>
      </c>
      <c r="C76" s="119" t="s">
        <v>413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283</v>
      </c>
      <c r="B77" s="119">
        <v>-2</v>
      </c>
      <c r="C77" s="119" t="s">
        <v>414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284</v>
      </c>
      <c r="B78" s="119">
        <v>-7</v>
      </c>
      <c r="C78" s="128" t="s">
        <v>884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285</v>
      </c>
      <c r="B79" s="119">
        <v>-5</v>
      </c>
      <c r="C79" s="128" t="s">
        <v>416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286</v>
      </c>
      <c r="B80" s="119">
        <v>-3</v>
      </c>
      <c r="C80" s="128" t="s">
        <v>417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743</v>
      </c>
      <c r="B81" s="119">
        <v>0</v>
      </c>
      <c r="C81" s="128" t="s">
        <v>885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745</v>
      </c>
      <c r="B82" s="119">
        <v>-8</v>
      </c>
      <c r="C82" s="128" t="s">
        <v>688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747</v>
      </c>
      <c r="B83" s="119">
        <v>-6</v>
      </c>
      <c r="C83" s="128" t="s">
        <v>740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319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418</v>
      </c>
      <c r="B86" s="119">
        <v>-8</v>
      </c>
      <c r="C86" s="128" t="s">
        <v>419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420</v>
      </c>
      <c r="B87" s="119">
        <v>0</v>
      </c>
      <c r="C87" s="128" t="s">
        <v>421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422</v>
      </c>
      <c r="B88" s="119">
        <v>-9</v>
      </c>
      <c r="C88" s="128" t="s">
        <v>886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423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887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620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621</v>
      </c>
      <c r="B93" s="119">
        <v>0</v>
      </c>
      <c r="C93" s="128" t="s">
        <v>620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622</v>
      </c>
      <c r="B94" s="119">
        <v>-3</v>
      </c>
      <c r="C94" s="128" t="s">
        <v>623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624</v>
      </c>
      <c r="B95" s="119">
        <v>-7</v>
      </c>
      <c r="C95" s="128" t="s">
        <v>625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626</v>
      </c>
      <c r="B96" s="119">
        <v>-3</v>
      </c>
      <c r="C96" s="128" t="s">
        <v>625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627</v>
      </c>
      <c r="B97" s="119">
        <v>-8</v>
      </c>
      <c r="C97" s="128" t="s">
        <v>628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629</v>
      </c>
      <c r="B98" s="119">
        <v>-6</v>
      </c>
      <c r="C98" s="128" t="s">
        <v>630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331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888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889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963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795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796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797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798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799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890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800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436</v>
      </c>
      <c r="B121" s="119">
        <v>0</v>
      </c>
      <c r="C121" s="128" t="s">
        <v>801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438</v>
      </c>
      <c r="B122" s="119">
        <v>-9</v>
      </c>
      <c r="C122" s="128" t="s">
        <v>802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440</v>
      </c>
      <c r="B123" s="119">
        <v>-7</v>
      </c>
      <c r="C123" s="128" t="s">
        <v>803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442</v>
      </c>
      <c r="B124" s="119">
        <v>-5</v>
      </c>
      <c r="C124" s="128" t="s">
        <v>804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805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806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807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808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891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809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892</v>
      </c>
      <c r="B134" s="119">
        <v>-9</v>
      </c>
      <c r="C134" s="128" t="s">
        <v>893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810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811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812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813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814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815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632</v>
      </c>
      <c r="B142" s="119">
        <v>0</v>
      </c>
      <c r="C142" s="128" t="s">
        <v>816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817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818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819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820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821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894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895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822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823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824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825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896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897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473</v>
      </c>
      <c r="B158" s="119">
        <v>-1</v>
      </c>
      <c r="C158" s="128" t="s">
        <v>898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748</v>
      </c>
      <c r="B159" s="119">
        <v>-6</v>
      </c>
      <c r="C159" s="128" t="s">
        <v>826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749</v>
      </c>
      <c r="B160" s="119">
        <v>-1</v>
      </c>
      <c r="C160" s="128" t="s">
        <v>826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750</v>
      </c>
      <c r="B161" s="119">
        <v>0</v>
      </c>
      <c r="C161" s="128" t="s">
        <v>783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827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828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899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900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751</v>
      </c>
      <c r="B168" s="119">
        <v>-9</v>
      </c>
      <c r="C168" s="128" t="s">
        <v>901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673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829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334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830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831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832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338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833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340</v>
      </c>
      <c r="B192" s="119">
        <v>-4</v>
      </c>
      <c r="C192" s="128" t="s">
        <v>834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339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516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523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835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341</v>
      </c>
      <c r="B197" s="119">
        <v>-8</v>
      </c>
      <c r="C197" s="128" t="s">
        <v>836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343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320</v>
      </c>
      <c r="B200" s="119">
        <v>-6</v>
      </c>
      <c r="C200" s="128" t="s">
        <v>305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306</v>
      </c>
      <c r="B201" s="119">
        <v>0</v>
      </c>
      <c r="C201" s="128" t="s">
        <v>307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308</v>
      </c>
      <c r="B202" s="119">
        <v>-1</v>
      </c>
      <c r="C202" s="128" t="s">
        <v>981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982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321</v>
      </c>
      <c r="B205" s="119">
        <v>-8</v>
      </c>
      <c r="C205" s="128" t="s">
        <v>516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837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298</v>
      </c>
      <c r="B207" s="119">
        <v>-8</v>
      </c>
      <c r="C207" s="128" t="s">
        <v>838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839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840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841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522</v>
      </c>
      <c r="B211" s="119">
        <v>-1</v>
      </c>
      <c r="C211" s="128" t="s">
        <v>523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524</v>
      </c>
      <c r="B212" s="119">
        <v>-9</v>
      </c>
      <c r="C212" s="128" t="s">
        <v>842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526</v>
      </c>
      <c r="B213" s="119">
        <v>-5</v>
      </c>
      <c r="C213" s="128" t="s">
        <v>843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323</v>
      </c>
      <c r="B214" s="119">
        <v>-5</v>
      </c>
      <c r="C214" s="128" t="s">
        <v>528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902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903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322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844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532</v>
      </c>
      <c r="B221" s="119">
        <v>-6</v>
      </c>
      <c r="C221" s="128" t="s">
        <v>845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534</v>
      </c>
      <c r="B222" s="119">
        <v>-4</v>
      </c>
      <c r="C222" s="128" t="s">
        <v>846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536</v>
      </c>
      <c r="B223" s="119">
        <v>-2</v>
      </c>
      <c r="C223" s="128" t="s">
        <v>847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538</v>
      </c>
      <c r="B224" s="119">
        <v>0</v>
      </c>
      <c r="C224" s="128" t="s">
        <v>848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849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850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851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543</v>
      </c>
      <c r="B228" s="119">
        <v>-7</v>
      </c>
      <c r="C228" s="128" t="s">
        <v>544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545</v>
      </c>
      <c r="B229" s="119">
        <v>-2</v>
      </c>
      <c r="C229" s="128" t="s">
        <v>544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546</v>
      </c>
      <c r="B230" s="119">
        <v>-7</v>
      </c>
      <c r="C230" s="128" t="s">
        <v>904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852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853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854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855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856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772</v>
      </c>
      <c r="B237" s="119">
        <v>0</v>
      </c>
      <c r="C237" s="128" t="s">
        <v>773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774</v>
      </c>
      <c r="B238" s="119">
        <v>-8</v>
      </c>
      <c r="C238" s="128" t="s">
        <v>775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324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325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905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327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932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932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906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932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326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907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908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857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858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294</v>
      </c>
      <c r="B262" s="119">
        <v>-8</v>
      </c>
      <c r="C262" s="119" t="s">
        <v>295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296</v>
      </c>
      <c r="B263" s="119">
        <v>-9</v>
      </c>
      <c r="C263" s="128" t="s">
        <v>295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297</v>
      </c>
      <c r="B264" s="119">
        <v>-7</v>
      </c>
      <c r="C264" s="128" t="s">
        <v>909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859</v>
      </c>
      <c r="B265" s="119">
        <v>-4</v>
      </c>
      <c r="C265" s="128" t="s">
        <v>860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861</v>
      </c>
      <c r="B266" s="119">
        <v>0</v>
      </c>
      <c r="C266" s="128" t="s">
        <v>862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674</v>
      </c>
      <c r="B267" s="119">
        <v>-1</v>
      </c>
      <c r="C267" s="128" t="s">
        <v>675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676</v>
      </c>
      <c r="B268" s="119">
        <v>-5</v>
      </c>
      <c r="C268" s="128" t="s">
        <v>675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677</v>
      </c>
      <c r="B269" s="119">
        <v>0</v>
      </c>
      <c r="C269" s="128" t="s">
        <v>675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678</v>
      </c>
      <c r="B270" s="119">
        <v>-5</v>
      </c>
      <c r="C270" s="128" t="s">
        <v>679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336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910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911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337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578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863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864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564</v>
      </c>
      <c r="B281" s="119">
        <v>0</v>
      </c>
      <c r="C281" s="128" t="s">
        <v>565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566</v>
      </c>
      <c r="B282" s="119">
        <v>-9</v>
      </c>
      <c r="C282" s="128" t="s">
        <v>912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568</v>
      </c>
      <c r="B283" s="119">
        <v>-7</v>
      </c>
      <c r="C283" s="128" t="s">
        <v>569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570</v>
      </c>
      <c r="B284" s="119">
        <v>-5</v>
      </c>
      <c r="C284" s="128" t="s">
        <v>571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574</v>
      </c>
      <c r="B285" s="119">
        <v>-8</v>
      </c>
      <c r="C285" s="128" t="s">
        <v>575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576</v>
      </c>
      <c r="B286" s="119">
        <v>-3</v>
      </c>
      <c r="C286" s="128" t="s">
        <v>577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578</v>
      </c>
      <c r="B287" s="119">
        <v>-8</v>
      </c>
      <c r="C287" s="128" t="s">
        <v>579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329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865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332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333</v>
      </c>
      <c r="B295" s="119">
        <v>-9</v>
      </c>
      <c r="C295" s="128" t="s">
        <v>866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330</v>
      </c>
      <c r="B296" s="119">
        <v>-1</v>
      </c>
      <c r="C296" s="128" t="s">
        <v>867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584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913</v>
      </c>
      <c r="B298" s="119">
        <v>0</v>
      </c>
      <c r="C298" s="128" t="s">
        <v>914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620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634</v>
      </c>
      <c r="B300" s="119">
        <v>-8</v>
      </c>
      <c r="C300" s="119" t="s">
        <v>620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635</v>
      </c>
      <c r="B301" s="119">
        <v>-1</v>
      </c>
      <c r="C301" s="119" t="s">
        <v>623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636</v>
      </c>
      <c r="B302" s="119">
        <v>-5</v>
      </c>
      <c r="C302" s="119" t="s">
        <v>637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638</v>
      </c>
      <c r="B303" s="119">
        <v>-1</v>
      </c>
      <c r="C303" s="119" t="s">
        <v>639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640</v>
      </c>
      <c r="B304" s="119">
        <v>-6</v>
      </c>
      <c r="C304" s="119" t="s">
        <v>641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642</v>
      </c>
      <c r="B305" s="119">
        <v>-4</v>
      </c>
      <c r="C305" s="119" t="s">
        <v>643</v>
      </c>
      <c r="D305" s="128">
        <v>55496900.32</v>
      </c>
    </row>
    <row r="306" spans="1:4">
      <c r="A306" s="92"/>
    </row>
    <row r="307" spans="1:4">
      <c r="A307" s="92"/>
      <c r="D307" s="93" t="s">
        <v>983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2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644</v>
      </c>
      <c r="B1" t="s">
        <v>645</v>
      </c>
      <c r="C1" t="s">
        <v>1113</v>
      </c>
      <c r="D1" t="s">
        <v>1005</v>
      </c>
    </row>
    <row r="2" spans="1:4">
      <c r="A2" s="50">
        <v>0.74960648148148146</v>
      </c>
      <c r="C2" t="s">
        <v>707</v>
      </c>
      <c r="D2" t="s">
        <v>708</v>
      </c>
    </row>
    <row r="3" spans="1:4">
      <c r="A3" t="s">
        <v>646</v>
      </c>
      <c r="B3" t="s">
        <v>647</v>
      </c>
      <c r="C3" t="s">
        <v>709</v>
      </c>
      <c r="D3" t="s">
        <v>1006</v>
      </c>
    </row>
    <row r="4" spans="1:4">
      <c r="A4" t="s">
        <v>611</v>
      </c>
      <c r="B4" t="s">
        <v>612</v>
      </c>
      <c r="C4" t="s">
        <v>711</v>
      </c>
      <c r="D4" t="s">
        <v>712</v>
      </c>
    </row>
    <row r="5" spans="1:4">
      <c r="A5" t="s">
        <v>613</v>
      </c>
      <c r="B5" t="s">
        <v>614</v>
      </c>
      <c r="C5" t="s">
        <v>615</v>
      </c>
    </row>
    <row r="6" spans="1:4">
      <c r="A6" t="s">
        <v>611</v>
      </c>
      <c r="B6" t="s">
        <v>612</v>
      </c>
      <c r="C6" t="s">
        <v>711</v>
      </c>
      <c r="D6" t="s">
        <v>712</v>
      </c>
    </row>
    <row r="8" spans="1:4">
      <c r="A8">
        <v>1</v>
      </c>
      <c r="B8">
        <v>-7</v>
      </c>
      <c r="C8" t="s">
        <v>343</v>
      </c>
      <c r="D8" s="2">
        <v>1632038031.6600001</v>
      </c>
    </row>
    <row r="9" spans="1:4">
      <c r="A9" t="s">
        <v>312</v>
      </c>
      <c r="B9">
        <v>-4</v>
      </c>
      <c r="C9" t="s">
        <v>344</v>
      </c>
      <c r="D9">
        <v>687.88</v>
      </c>
    </row>
    <row r="10" spans="1:4">
      <c r="A10" t="s">
        <v>345</v>
      </c>
      <c r="B10">
        <v>-2</v>
      </c>
      <c r="C10" t="s">
        <v>346</v>
      </c>
      <c r="D10">
        <v>635.9</v>
      </c>
    </row>
    <row r="11" spans="1:4">
      <c r="A11" t="s">
        <v>347</v>
      </c>
      <c r="B11">
        <v>0</v>
      </c>
      <c r="C11" t="s">
        <v>346</v>
      </c>
      <c r="D11">
        <v>635.9</v>
      </c>
    </row>
    <row r="12" spans="1:4">
      <c r="A12" t="s">
        <v>349</v>
      </c>
      <c r="B12">
        <v>-5</v>
      </c>
      <c r="C12" t="s">
        <v>346</v>
      </c>
      <c r="D12">
        <v>635.9</v>
      </c>
    </row>
    <row r="13" spans="1:4">
      <c r="A13" t="s">
        <v>350</v>
      </c>
      <c r="B13">
        <v>-3</v>
      </c>
      <c r="C13" t="s">
        <v>346</v>
      </c>
      <c r="D13">
        <v>635.9</v>
      </c>
    </row>
    <row r="14" spans="1:4">
      <c r="A14" t="s">
        <v>351</v>
      </c>
      <c r="B14">
        <v>0</v>
      </c>
      <c r="C14" t="s">
        <v>352</v>
      </c>
      <c r="D14">
        <v>51.98</v>
      </c>
    </row>
    <row r="15" spans="1:4">
      <c r="A15" t="s">
        <v>353</v>
      </c>
      <c r="B15">
        <v>-2</v>
      </c>
      <c r="C15" t="s">
        <v>352</v>
      </c>
      <c r="D15">
        <v>51.98</v>
      </c>
    </row>
    <row r="16" spans="1:4">
      <c r="A16" t="s">
        <v>354</v>
      </c>
      <c r="B16">
        <v>-8</v>
      </c>
      <c r="C16" t="s">
        <v>352</v>
      </c>
      <c r="D16">
        <v>51.98</v>
      </c>
    </row>
    <row r="17" spans="1:4">
      <c r="A17" t="s">
        <v>355</v>
      </c>
      <c r="B17">
        <v>-6</v>
      </c>
      <c r="C17" t="s">
        <v>352</v>
      </c>
      <c r="D17">
        <v>51.98</v>
      </c>
    </row>
    <row r="18" spans="1:4">
      <c r="A18" t="s">
        <v>313</v>
      </c>
      <c r="B18">
        <v>-1</v>
      </c>
      <c r="C18" t="s">
        <v>356</v>
      </c>
      <c r="D18" s="2">
        <v>117751873.09999999</v>
      </c>
    </row>
    <row r="19" spans="1:4">
      <c r="A19" t="s">
        <v>357</v>
      </c>
      <c r="B19">
        <v>0</v>
      </c>
      <c r="C19" t="s">
        <v>358</v>
      </c>
      <c r="D19" s="2">
        <v>117751873.09999999</v>
      </c>
    </row>
    <row r="20" spans="1:4">
      <c r="A20" t="s">
        <v>359</v>
      </c>
      <c r="B20">
        <v>-3</v>
      </c>
      <c r="C20" t="s">
        <v>360</v>
      </c>
      <c r="D20" s="2">
        <v>117751873.09999999</v>
      </c>
    </row>
    <row r="21" spans="1:4">
      <c r="A21" t="s">
        <v>369</v>
      </c>
      <c r="B21">
        <v>-8</v>
      </c>
      <c r="C21" t="s">
        <v>370</v>
      </c>
      <c r="D21" s="2">
        <v>117751873.09999999</v>
      </c>
    </row>
    <row r="22" spans="1:4">
      <c r="A22" t="s">
        <v>371</v>
      </c>
      <c r="B22">
        <v>-9</v>
      </c>
      <c r="C22" t="s">
        <v>872</v>
      </c>
      <c r="D22" s="2">
        <v>117751873.09999999</v>
      </c>
    </row>
    <row r="23" spans="1:4">
      <c r="A23" t="s">
        <v>362</v>
      </c>
      <c r="B23">
        <v>-9</v>
      </c>
      <c r="C23" t="s">
        <v>363</v>
      </c>
      <c r="D23" s="2">
        <v>1507348347.52</v>
      </c>
    </row>
    <row r="24" spans="1:4">
      <c r="A24" t="s">
        <v>364</v>
      </c>
      <c r="B24">
        <v>-7</v>
      </c>
      <c r="C24" t="s">
        <v>365</v>
      </c>
      <c r="D24" s="2">
        <v>1507348347.52</v>
      </c>
    </row>
    <row r="25" spans="1:4">
      <c r="A25" t="s">
        <v>315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789</v>
      </c>
      <c r="D27" s="2">
        <v>688876225.20000005</v>
      </c>
    </row>
    <row r="28" spans="1:4">
      <c r="A28" t="s">
        <v>374</v>
      </c>
      <c r="B28">
        <v>-3</v>
      </c>
      <c r="C28" t="s">
        <v>375</v>
      </c>
      <c r="D28" s="2">
        <v>97899807.069999993</v>
      </c>
    </row>
    <row r="29" spans="1:4">
      <c r="A29" t="s">
        <v>376</v>
      </c>
      <c r="B29">
        <v>-6</v>
      </c>
      <c r="C29" t="s">
        <v>377</v>
      </c>
      <c r="D29" s="2">
        <v>97899807.069999993</v>
      </c>
    </row>
    <row r="30" spans="1:4">
      <c r="A30" t="s">
        <v>378</v>
      </c>
      <c r="B30">
        <v>-4</v>
      </c>
      <c r="C30" t="s">
        <v>873</v>
      </c>
      <c r="D30" s="2">
        <v>97899807.069999993</v>
      </c>
    </row>
    <row r="31" spans="1:4">
      <c r="A31" t="s">
        <v>314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874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316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1007</v>
      </c>
      <c r="D37" s="2">
        <v>1758669.46</v>
      </c>
    </row>
    <row r="38" spans="1:4">
      <c r="A38" t="s">
        <v>18</v>
      </c>
      <c r="B38">
        <v>-1</v>
      </c>
      <c r="C38" t="s">
        <v>791</v>
      </c>
      <c r="D38" s="2">
        <v>335347.78000000003</v>
      </c>
    </row>
    <row r="39" spans="1:4">
      <c r="A39" t="s">
        <v>19</v>
      </c>
      <c r="B39">
        <v>0</v>
      </c>
      <c r="C39" t="s">
        <v>792</v>
      </c>
      <c r="D39" s="2">
        <v>1423321.68</v>
      </c>
    </row>
    <row r="40" spans="1:4">
      <c r="A40" t="s">
        <v>317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962</v>
      </c>
      <c r="D42" s="2">
        <v>57498.64</v>
      </c>
    </row>
    <row r="43" spans="1:4">
      <c r="A43" t="s">
        <v>24</v>
      </c>
      <c r="B43">
        <v>-2</v>
      </c>
      <c r="C43" t="s">
        <v>793</v>
      </c>
      <c r="D43" s="2">
        <v>42278.41</v>
      </c>
    </row>
    <row r="44" spans="1:4">
      <c r="A44" t="s">
        <v>25</v>
      </c>
      <c r="B44">
        <v>0</v>
      </c>
      <c r="C44" t="s">
        <v>794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387</v>
      </c>
      <c r="B46">
        <v>0</v>
      </c>
      <c r="C46" t="s">
        <v>935</v>
      </c>
      <c r="D46" s="2">
        <v>1183278.52</v>
      </c>
    </row>
    <row r="47" spans="1:4">
      <c r="A47" t="s">
        <v>393</v>
      </c>
      <c r="B47">
        <v>-2</v>
      </c>
      <c r="C47" t="s">
        <v>938</v>
      </c>
      <c r="D47" s="2">
        <v>1183278.52</v>
      </c>
    </row>
    <row r="48" spans="1:4">
      <c r="A48" t="s">
        <v>670</v>
      </c>
      <c r="B48">
        <v>-5</v>
      </c>
      <c r="C48" t="s">
        <v>1008</v>
      </c>
      <c r="D48" s="2">
        <v>53544.480000000003</v>
      </c>
    </row>
    <row r="49" spans="1:4">
      <c r="A49" t="s">
        <v>671</v>
      </c>
      <c r="B49">
        <v>-3</v>
      </c>
      <c r="C49" t="s">
        <v>875</v>
      </c>
      <c r="D49" s="2">
        <v>53544.480000000003</v>
      </c>
    </row>
    <row r="50" spans="1:4">
      <c r="A50" t="s">
        <v>876</v>
      </c>
      <c r="B50">
        <v>-2</v>
      </c>
      <c r="C50" t="s">
        <v>877</v>
      </c>
      <c r="D50" s="2">
        <v>3878274.07</v>
      </c>
    </row>
    <row r="51" spans="1:4">
      <c r="A51" t="s">
        <v>878</v>
      </c>
      <c r="B51">
        <v>-8</v>
      </c>
      <c r="C51" t="s">
        <v>879</v>
      </c>
      <c r="D51" s="2">
        <v>3878274.07</v>
      </c>
    </row>
    <row r="52" spans="1:4">
      <c r="A52" t="s">
        <v>880</v>
      </c>
      <c r="B52">
        <v>-2</v>
      </c>
      <c r="C52" t="s">
        <v>881</v>
      </c>
      <c r="D52" s="2">
        <v>3878274.07</v>
      </c>
    </row>
    <row r="53" spans="1:4">
      <c r="A53" t="s">
        <v>299</v>
      </c>
      <c r="B53">
        <v>-2</v>
      </c>
      <c r="C53" t="s">
        <v>300</v>
      </c>
      <c r="D53" s="2">
        <v>5857.99</v>
      </c>
    </row>
    <row r="54" spans="1:4">
      <c r="A54" t="s">
        <v>301</v>
      </c>
      <c r="B54">
        <v>-7</v>
      </c>
      <c r="C54" t="s">
        <v>300</v>
      </c>
      <c r="D54" s="2">
        <v>5857.99</v>
      </c>
    </row>
    <row r="55" spans="1:4">
      <c r="A55" t="s">
        <v>302</v>
      </c>
      <c r="B55">
        <v>-4</v>
      </c>
      <c r="C55" t="s">
        <v>882</v>
      </c>
      <c r="D55" s="2">
        <v>5857.99</v>
      </c>
    </row>
    <row r="56" spans="1:4">
      <c r="A56">
        <v>2</v>
      </c>
      <c r="B56">
        <v>-3</v>
      </c>
      <c r="C56" t="s">
        <v>616</v>
      </c>
      <c r="D56" s="2">
        <v>2052857494.0799999</v>
      </c>
    </row>
    <row r="57" spans="1:4">
      <c r="A57" t="s">
        <v>318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265</v>
      </c>
      <c r="B60">
        <v>-2</v>
      </c>
      <c r="C60" t="s">
        <v>396</v>
      </c>
      <c r="D60" s="2">
        <v>1485670937.0699999</v>
      </c>
    </row>
    <row r="61" spans="1:4">
      <c r="A61" t="s">
        <v>266</v>
      </c>
      <c r="B61">
        <v>0</v>
      </c>
      <c r="C61" t="s">
        <v>1009</v>
      </c>
      <c r="D61" s="2">
        <v>1486623576.26</v>
      </c>
    </row>
    <row r="62" spans="1:4">
      <c r="A62" t="s">
        <v>648</v>
      </c>
      <c r="B62">
        <v>-9</v>
      </c>
      <c r="C62" t="s">
        <v>649</v>
      </c>
      <c r="D62" s="2">
        <v>-952639.19</v>
      </c>
    </row>
    <row r="63" spans="1:4">
      <c r="A63" t="s">
        <v>267</v>
      </c>
      <c r="B63">
        <v>-9</v>
      </c>
      <c r="C63" t="s">
        <v>397</v>
      </c>
      <c r="D63" s="2">
        <v>176358000</v>
      </c>
    </row>
    <row r="64" spans="1:4">
      <c r="A64" t="s">
        <v>268</v>
      </c>
      <c r="B64">
        <v>-7</v>
      </c>
      <c r="C64" t="s">
        <v>398</v>
      </c>
      <c r="D64" s="2">
        <v>176358000</v>
      </c>
    </row>
    <row r="65" spans="1:4">
      <c r="A65" t="s">
        <v>269</v>
      </c>
      <c r="B65">
        <v>-1</v>
      </c>
      <c r="C65" t="s">
        <v>399</v>
      </c>
      <c r="D65" s="2">
        <v>32683799.68</v>
      </c>
    </row>
    <row r="66" spans="1:4">
      <c r="A66" t="s">
        <v>270</v>
      </c>
      <c r="B66">
        <v>0</v>
      </c>
      <c r="C66" t="s">
        <v>400</v>
      </c>
      <c r="D66" s="2">
        <v>162276000</v>
      </c>
    </row>
    <row r="67" spans="1:4">
      <c r="A67" t="s">
        <v>271</v>
      </c>
      <c r="B67">
        <v>-8</v>
      </c>
      <c r="C67" t="s">
        <v>401</v>
      </c>
      <c r="D67" s="2">
        <v>-129592200.31999999</v>
      </c>
    </row>
    <row r="68" spans="1:4">
      <c r="A68" t="s">
        <v>272</v>
      </c>
      <c r="B68">
        <v>-8</v>
      </c>
      <c r="C68" t="s">
        <v>273</v>
      </c>
      <c r="D68" s="2">
        <v>146024147.78</v>
      </c>
    </row>
    <row r="69" spans="1:4">
      <c r="A69" t="s">
        <v>275</v>
      </c>
      <c r="B69">
        <v>-4</v>
      </c>
      <c r="C69" t="s">
        <v>402</v>
      </c>
      <c r="D69" s="2">
        <v>23111134.75</v>
      </c>
    </row>
    <row r="70" spans="1:4">
      <c r="A70" t="s">
        <v>276</v>
      </c>
      <c r="B70">
        <v>-2</v>
      </c>
      <c r="C70" t="s">
        <v>403</v>
      </c>
      <c r="D70" s="2">
        <v>6993684.9100000001</v>
      </c>
    </row>
    <row r="71" spans="1:4">
      <c r="A71" t="s">
        <v>404</v>
      </c>
      <c r="B71">
        <v>0</v>
      </c>
      <c r="C71" t="s">
        <v>405</v>
      </c>
      <c r="D71" s="2">
        <v>39408512.359999999</v>
      </c>
    </row>
    <row r="72" spans="1:4">
      <c r="A72" t="s">
        <v>277</v>
      </c>
      <c r="B72">
        <v>0</v>
      </c>
      <c r="C72" t="s">
        <v>406</v>
      </c>
      <c r="D72" s="2">
        <v>1874310.73</v>
      </c>
    </row>
    <row r="73" spans="1:4">
      <c r="A73" t="s">
        <v>278</v>
      </c>
      <c r="B73">
        <v>-9</v>
      </c>
      <c r="C73" t="s">
        <v>407</v>
      </c>
      <c r="D73" s="2">
        <v>2.5</v>
      </c>
    </row>
    <row r="74" spans="1:4">
      <c r="A74" t="s">
        <v>279</v>
      </c>
      <c r="B74">
        <v>-7</v>
      </c>
      <c r="C74" t="s">
        <v>408</v>
      </c>
      <c r="D74" s="2">
        <v>32684684.059999999</v>
      </c>
    </row>
    <row r="75" spans="1:4">
      <c r="A75" t="s">
        <v>281</v>
      </c>
      <c r="B75">
        <v>-1</v>
      </c>
      <c r="C75" t="s">
        <v>410</v>
      </c>
      <c r="D75" s="2">
        <v>37404565.130000003</v>
      </c>
    </row>
    <row r="76" spans="1:4">
      <c r="A76" t="s">
        <v>411</v>
      </c>
      <c r="B76">
        <v>0</v>
      </c>
      <c r="C76" t="s">
        <v>1010</v>
      </c>
      <c r="D76" s="2">
        <v>1010953.34</v>
      </c>
    </row>
    <row r="77" spans="1:4">
      <c r="A77" t="s">
        <v>685</v>
      </c>
      <c r="B77">
        <v>0</v>
      </c>
      <c r="C77" t="s">
        <v>883</v>
      </c>
      <c r="D77" s="2">
        <v>3536300</v>
      </c>
    </row>
    <row r="78" spans="1:4">
      <c r="A78" t="s">
        <v>282</v>
      </c>
      <c r="B78">
        <v>-4</v>
      </c>
      <c r="C78" t="s">
        <v>413</v>
      </c>
      <c r="D78" s="2">
        <v>79281286</v>
      </c>
    </row>
    <row r="79" spans="1:4">
      <c r="A79" t="s">
        <v>283</v>
      </c>
      <c r="B79">
        <v>-2</v>
      </c>
      <c r="C79" t="s">
        <v>414</v>
      </c>
      <c r="D79" s="2">
        <v>79281286</v>
      </c>
    </row>
    <row r="80" spans="1:4">
      <c r="A80" t="s">
        <v>284</v>
      </c>
      <c r="B80">
        <v>-7</v>
      </c>
      <c r="C80" t="s">
        <v>884</v>
      </c>
      <c r="D80" s="2">
        <v>104734212</v>
      </c>
    </row>
    <row r="81" spans="1:4">
      <c r="A81" t="s">
        <v>285</v>
      </c>
      <c r="B81">
        <v>-5</v>
      </c>
      <c r="C81" t="s">
        <v>416</v>
      </c>
      <c r="D81" s="2">
        <v>190425840</v>
      </c>
    </row>
    <row r="82" spans="1:4">
      <c r="A82" t="s">
        <v>286</v>
      </c>
      <c r="B82">
        <v>-3</v>
      </c>
      <c r="C82" t="s">
        <v>417</v>
      </c>
      <c r="D82" s="2">
        <v>-85691628</v>
      </c>
    </row>
    <row r="83" spans="1:4">
      <c r="A83" t="s">
        <v>743</v>
      </c>
      <c r="B83">
        <v>0</v>
      </c>
      <c r="C83" t="s">
        <v>885</v>
      </c>
      <c r="D83" s="2">
        <v>62580998.619999997</v>
      </c>
    </row>
    <row r="84" spans="1:4">
      <c r="A84" t="s">
        <v>745</v>
      </c>
      <c r="B84">
        <v>-8</v>
      </c>
      <c r="C84" t="s">
        <v>688</v>
      </c>
      <c r="D84" s="2">
        <v>66011000</v>
      </c>
    </row>
    <row r="85" spans="1:4">
      <c r="A85" t="s">
        <v>747</v>
      </c>
      <c r="B85">
        <v>-6</v>
      </c>
      <c r="C85" t="s">
        <v>740</v>
      </c>
      <c r="D85" s="2">
        <v>-3430001.38</v>
      </c>
    </row>
    <row r="86" spans="1:4">
      <c r="A86" t="s">
        <v>1011</v>
      </c>
      <c r="B86">
        <v>0</v>
      </c>
      <c r="C86" t="s">
        <v>1012</v>
      </c>
      <c r="D86" s="2">
        <v>-34475887.07</v>
      </c>
    </row>
    <row r="87" spans="1:4">
      <c r="A87" t="s">
        <v>1013</v>
      </c>
      <c r="B87">
        <v>-4</v>
      </c>
      <c r="C87" t="s">
        <v>1014</v>
      </c>
      <c r="D87" s="2">
        <v>-34475887.07</v>
      </c>
    </row>
    <row r="88" spans="1:4">
      <c r="A88" t="s">
        <v>1015</v>
      </c>
      <c r="B88">
        <v>-9</v>
      </c>
      <c r="C88" t="s">
        <v>1016</v>
      </c>
      <c r="D88" s="2">
        <v>-34475887.07</v>
      </c>
    </row>
    <row r="89" spans="1:4">
      <c r="A89" t="s">
        <v>319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418</v>
      </c>
      <c r="B91">
        <v>-8</v>
      </c>
      <c r="C91" t="s">
        <v>419</v>
      </c>
      <c r="D91" s="2">
        <v>1500</v>
      </c>
    </row>
    <row r="92" spans="1:4">
      <c r="A92" t="s">
        <v>420</v>
      </c>
      <c r="B92">
        <v>0</v>
      </c>
      <c r="C92" t="s">
        <v>421</v>
      </c>
      <c r="D92" s="2">
        <v>1500</v>
      </c>
    </row>
    <row r="93" spans="1:4">
      <c r="A93" t="s">
        <v>422</v>
      </c>
      <c r="B93">
        <v>-9</v>
      </c>
      <c r="C93" t="s">
        <v>886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423</v>
      </c>
      <c r="D95" s="2">
        <v>-1500</v>
      </c>
    </row>
    <row r="96" spans="1:4">
      <c r="A96" t="s">
        <v>39</v>
      </c>
      <c r="B96">
        <v>-4</v>
      </c>
      <c r="C96" t="s">
        <v>887</v>
      </c>
      <c r="D96" s="2">
        <v>-1500</v>
      </c>
    </row>
    <row r="97" spans="1:4">
      <c r="A97">
        <v>3</v>
      </c>
      <c r="B97">
        <v>0</v>
      </c>
      <c r="C97" t="s">
        <v>620</v>
      </c>
      <c r="D97" s="2">
        <v>114218157.56</v>
      </c>
    </row>
    <row r="98" spans="1:4">
      <c r="A98" t="s">
        <v>621</v>
      </c>
      <c r="B98">
        <v>0</v>
      </c>
      <c r="C98" t="s">
        <v>620</v>
      </c>
      <c r="D98" s="2">
        <v>114218157.56</v>
      </c>
    </row>
    <row r="99" spans="1:4">
      <c r="A99" t="s">
        <v>622</v>
      </c>
      <c r="B99">
        <v>-3</v>
      </c>
      <c r="C99" t="s">
        <v>623</v>
      </c>
      <c r="D99" s="2">
        <v>114218157.56</v>
      </c>
    </row>
    <row r="100" spans="1:4">
      <c r="A100" t="s">
        <v>624</v>
      </c>
      <c r="B100">
        <v>-7</v>
      </c>
      <c r="C100" t="s">
        <v>625</v>
      </c>
      <c r="D100" s="2">
        <v>114218157.56</v>
      </c>
    </row>
    <row r="101" spans="1:4">
      <c r="A101" t="s">
        <v>626</v>
      </c>
      <c r="B101">
        <v>-3</v>
      </c>
      <c r="C101" t="s">
        <v>625</v>
      </c>
      <c r="D101" s="2">
        <v>114218157.56</v>
      </c>
    </row>
    <row r="102" spans="1:4">
      <c r="A102" t="s">
        <v>627</v>
      </c>
      <c r="B102">
        <v>-8</v>
      </c>
      <c r="C102" t="s">
        <v>628</v>
      </c>
      <c r="D102" s="2">
        <v>42865000</v>
      </c>
    </row>
    <row r="103" spans="1:4">
      <c r="A103" t="s">
        <v>629</v>
      </c>
      <c r="B103">
        <v>-6</v>
      </c>
      <c r="C103" t="s">
        <v>630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331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1017</v>
      </c>
      <c r="D109" s="2">
        <v>20906999.82</v>
      </c>
    </row>
    <row r="110" spans="1:4">
      <c r="A110" t="s">
        <v>50</v>
      </c>
      <c r="B110">
        <v>-2</v>
      </c>
      <c r="C110" t="s">
        <v>1018</v>
      </c>
      <c r="D110" s="2">
        <v>13775086.5</v>
      </c>
    </row>
    <row r="111" spans="1:4">
      <c r="A111" t="s">
        <v>1019</v>
      </c>
      <c r="B111">
        <v>0</v>
      </c>
      <c r="C111" t="s">
        <v>1020</v>
      </c>
      <c r="D111" s="2">
        <v>137242051.50999999</v>
      </c>
    </row>
    <row r="112" spans="1:4">
      <c r="A112" t="s">
        <v>1021</v>
      </c>
      <c r="B112">
        <v>-9</v>
      </c>
      <c r="C112" t="s">
        <v>1022</v>
      </c>
      <c r="D112" s="2">
        <v>43848670.549999997</v>
      </c>
    </row>
    <row r="113" spans="1:4">
      <c r="A113" t="s">
        <v>1023</v>
      </c>
      <c r="B113">
        <v>-7</v>
      </c>
      <c r="C113" t="s">
        <v>1024</v>
      </c>
      <c r="D113" s="2">
        <v>33671.15</v>
      </c>
    </row>
    <row r="114" spans="1:4">
      <c r="A114" t="s">
        <v>1025</v>
      </c>
      <c r="B114">
        <v>-5</v>
      </c>
      <c r="C114" t="s">
        <v>1026</v>
      </c>
      <c r="D114" s="2">
        <v>1313609.95</v>
      </c>
    </row>
    <row r="115" spans="1:4">
      <c r="A115" t="s">
        <v>1027</v>
      </c>
      <c r="B115">
        <v>-1</v>
      </c>
      <c r="C115" t="s">
        <v>1028</v>
      </c>
      <c r="D115" s="2">
        <v>10080779.98</v>
      </c>
    </row>
    <row r="116" spans="1:4">
      <c r="A116" t="s">
        <v>1029</v>
      </c>
      <c r="B116">
        <v>0</v>
      </c>
      <c r="C116" t="s">
        <v>1030</v>
      </c>
      <c r="D116" s="2">
        <v>421748.44</v>
      </c>
    </row>
    <row r="117" spans="1:4">
      <c r="A117" t="s">
        <v>1031</v>
      </c>
      <c r="B117">
        <v>-8</v>
      </c>
      <c r="C117" t="s">
        <v>1032</v>
      </c>
      <c r="D117" s="2">
        <v>651422.4</v>
      </c>
    </row>
    <row r="118" spans="1:4">
      <c r="A118" t="s">
        <v>1033</v>
      </c>
      <c r="B118">
        <v>-6</v>
      </c>
      <c r="C118" t="s">
        <v>1034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795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796</v>
      </c>
      <c r="D127" s="2">
        <v>3062158.43</v>
      </c>
    </row>
    <row r="128" spans="1:4">
      <c r="A128" t="s">
        <v>64</v>
      </c>
      <c r="B128">
        <v>-1</v>
      </c>
      <c r="C128" t="s">
        <v>797</v>
      </c>
      <c r="D128" s="2">
        <v>1891081.36</v>
      </c>
    </row>
    <row r="129" spans="1:4">
      <c r="A129" t="s">
        <v>65</v>
      </c>
      <c r="B129">
        <v>0</v>
      </c>
      <c r="C129" t="s">
        <v>798</v>
      </c>
      <c r="D129" s="2">
        <v>199366.42</v>
      </c>
    </row>
    <row r="130" spans="1:4">
      <c r="A130" t="s">
        <v>66</v>
      </c>
      <c r="B130">
        <v>-8</v>
      </c>
      <c r="C130" t="s">
        <v>799</v>
      </c>
      <c r="D130" s="2">
        <v>574947.17000000004</v>
      </c>
    </row>
    <row r="131" spans="1:4">
      <c r="A131" t="s">
        <v>67</v>
      </c>
      <c r="B131">
        <v>-4</v>
      </c>
      <c r="C131" t="s">
        <v>890</v>
      </c>
      <c r="D131" s="2">
        <v>147154.07</v>
      </c>
    </row>
    <row r="132" spans="1:4">
      <c r="A132" t="s">
        <v>68</v>
      </c>
      <c r="B132">
        <v>0</v>
      </c>
      <c r="C132" t="s">
        <v>800</v>
      </c>
      <c r="D132" s="2">
        <v>44904</v>
      </c>
    </row>
    <row r="133" spans="1:4">
      <c r="A133" t="s">
        <v>436</v>
      </c>
      <c r="B133">
        <v>0</v>
      </c>
      <c r="C133" t="s">
        <v>801</v>
      </c>
      <c r="D133" s="2">
        <v>37300.35</v>
      </c>
    </row>
    <row r="134" spans="1:4">
      <c r="A134" t="s">
        <v>438</v>
      </c>
      <c r="B134">
        <v>-9</v>
      </c>
      <c r="C134" t="s">
        <v>802</v>
      </c>
      <c r="D134" s="2">
        <v>9602.9599999999991</v>
      </c>
    </row>
    <row r="135" spans="1:4">
      <c r="A135" t="s">
        <v>440</v>
      </c>
      <c r="B135">
        <v>-7</v>
      </c>
      <c r="C135" t="s">
        <v>803</v>
      </c>
      <c r="D135" s="2">
        <v>29683.919999999998</v>
      </c>
    </row>
    <row r="136" spans="1:4">
      <c r="A136" t="s">
        <v>442</v>
      </c>
      <c r="B136">
        <v>-5</v>
      </c>
      <c r="C136" t="s">
        <v>804</v>
      </c>
      <c r="D136" s="2">
        <v>10414.31</v>
      </c>
    </row>
    <row r="137" spans="1:4">
      <c r="A137" t="s">
        <v>69</v>
      </c>
      <c r="B137">
        <v>-3</v>
      </c>
      <c r="C137" t="s">
        <v>805</v>
      </c>
      <c r="D137" s="2">
        <v>30852.19</v>
      </c>
    </row>
    <row r="138" spans="1:4">
      <c r="A138" t="s">
        <v>70</v>
      </c>
      <c r="B138">
        <v>-1</v>
      </c>
      <c r="C138" t="s">
        <v>942</v>
      </c>
      <c r="D138" s="2">
        <v>64239.23</v>
      </c>
    </row>
    <row r="139" spans="1:4">
      <c r="A139" t="s">
        <v>71</v>
      </c>
      <c r="B139">
        <v>0</v>
      </c>
      <c r="C139" t="s">
        <v>806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807</v>
      </c>
      <c r="D141" s="2">
        <v>107688.12</v>
      </c>
    </row>
    <row r="142" spans="1:4">
      <c r="A142" t="s">
        <v>76</v>
      </c>
      <c r="B142">
        <v>-8</v>
      </c>
      <c r="C142" t="s">
        <v>808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1035</v>
      </c>
      <c r="D144" s="2">
        <v>887727</v>
      </c>
    </row>
    <row r="145" spans="1:4">
      <c r="A145" t="s">
        <v>80</v>
      </c>
      <c r="B145">
        <v>-1</v>
      </c>
      <c r="C145" t="s">
        <v>891</v>
      </c>
      <c r="D145" s="2">
        <v>19250.259999999998</v>
      </c>
    </row>
    <row r="146" spans="1:4">
      <c r="A146" t="s">
        <v>81</v>
      </c>
      <c r="B146">
        <v>-8</v>
      </c>
      <c r="C146" t="s">
        <v>809</v>
      </c>
      <c r="D146" s="2">
        <v>259438</v>
      </c>
    </row>
    <row r="147" spans="1:4">
      <c r="A147" t="s">
        <v>1036</v>
      </c>
      <c r="B147">
        <v>0</v>
      </c>
      <c r="C147" t="s">
        <v>1037</v>
      </c>
      <c r="D147" s="2">
        <v>1191.45</v>
      </c>
    </row>
    <row r="148" spans="1:4">
      <c r="A148" t="s">
        <v>892</v>
      </c>
      <c r="B148">
        <v>-9</v>
      </c>
      <c r="C148" t="s">
        <v>1038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810</v>
      </c>
      <c r="D150" s="2">
        <v>306301.55</v>
      </c>
    </row>
    <row r="151" spans="1:4">
      <c r="A151" t="s">
        <v>85</v>
      </c>
      <c r="B151">
        <v>-3</v>
      </c>
      <c r="C151" t="s">
        <v>811</v>
      </c>
      <c r="D151" s="2">
        <v>286562.59000000003</v>
      </c>
    </row>
    <row r="152" spans="1:4">
      <c r="A152" t="s">
        <v>86</v>
      </c>
      <c r="B152">
        <v>-1</v>
      </c>
      <c r="C152" t="s">
        <v>812</v>
      </c>
      <c r="D152" s="2">
        <v>19738.96</v>
      </c>
    </row>
    <row r="153" spans="1:4">
      <c r="A153" t="s">
        <v>87</v>
      </c>
      <c r="B153">
        <v>-7</v>
      </c>
      <c r="C153" t="s">
        <v>813</v>
      </c>
      <c r="D153" s="2">
        <v>1013678.03</v>
      </c>
    </row>
    <row r="154" spans="1:4">
      <c r="A154" t="s">
        <v>88</v>
      </c>
      <c r="B154">
        <v>-5</v>
      </c>
      <c r="C154" t="s">
        <v>814</v>
      </c>
      <c r="D154" s="2">
        <v>1013678.03</v>
      </c>
    </row>
    <row r="155" spans="1:4">
      <c r="A155" t="s">
        <v>89</v>
      </c>
      <c r="B155">
        <v>-2</v>
      </c>
      <c r="C155" t="s">
        <v>815</v>
      </c>
      <c r="D155" s="2">
        <v>428604.79</v>
      </c>
    </row>
    <row r="156" spans="1:4">
      <c r="A156" t="s">
        <v>632</v>
      </c>
      <c r="B156">
        <v>0</v>
      </c>
      <c r="C156" t="s">
        <v>816</v>
      </c>
      <c r="D156" s="2">
        <v>404796.91</v>
      </c>
    </row>
    <row r="157" spans="1:4">
      <c r="A157" t="s">
        <v>90</v>
      </c>
      <c r="B157">
        <v>-9</v>
      </c>
      <c r="C157" t="s">
        <v>817</v>
      </c>
      <c r="D157" s="2">
        <v>23807.88</v>
      </c>
    </row>
    <row r="158" spans="1:4">
      <c r="A158" t="s">
        <v>91</v>
      </c>
      <c r="B158">
        <v>0</v>
      </c>
      <c r="C158" t="s">
        <v>818</v>
      </c>
      <c r="D158" s="2">
        <v>157098.84</v>
      </c>
    </row>
    <row r="159" spans="1:4">
      <c r="A159" t="s">
        <v>92</v>
      </c>
      <c r="B159">
        <v>-9</v>
      </c>
      <c r="C159" t="s">
        <v>819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820</v>
      </c>
      <c r="D162" s="2">
        <v>1074100</v>
      </c>
    </row>
    <row r="163" spans="1:4">
      <c r="A163" t="s">
        <v>97</v>
      </c>
      <c r="B163">
        <v>-9</v>
      </c>
      <c r="C163" t="s">
        <v>821</v>
      </c>
      <c r="D163" s="2">
        <v>1424834.65</v>
      </c>
    </row>
    <row r="164" spans="1:4">
      <c r="A164" t="s">
        <v>98</v>
      </c>
      <c r="B164">
        <v>-7</v>
      </c>
      <c r="C164" t="s">
        <v>894</v>
      </c>
      <c r="D164" s="2">
        <v>42742.81</v>
      </c>
    </row>
    <row r="165" spans="1:4">
      <c r="A165" t="s">
        <v>99</v>
      </c>
      <c r="B165">
        <v>-5</v>
      </c>
      <c r="C165" t="s">
        <v>895</v>
      </c>
      <c r="D165" s="2">
        <v>69735.78</v>
      </c>
    </row>
    <row r="166" spans="1:4">
      <c r="A166" t="s">
        <v>100</v>
      </c>
      <c r="B166">
        <v>-1</v>
      </c>
      <c r="C166" t="s">
        <v>822</v>
      </c>
      <c r="D166" s="2">
        <v>820586.71</v>
      </c>
    </row>
    <row r="167" spans="1:4">
      <c r="A167" t="s">
        <v>101</v>
      </c>
      <c r="B167">
        <v>-8</v>
      </c>
      <c r="C167" t="s">
        <v>823</v>
      </c>
      <c r="D167" s="2">
        <v>43236.51</v>
      </c>
    </row>
    <row r="168" spans="1:4">
      <c r="A168" t="s">
        <v>102</v>
      </c>
      <c r="B168">
        <v>-4</v>
      </c>
      <c r="C168" t="s">
        <v>824</v>
      </c>
      <c r="D168" s="2">
        <v>265394.40000000002</v>
      </c>
    </row>
    <row r="169" spans="1:4">
      <c r="A169" t="s">
        <v>103</v>
      </c>
      <c r="B169">
        <v>-2</v>
      </c>
      <c r="C169" t="s">
        <v>825</v>
      </c>
      <c r="D169" s="2">
        <v>35864.04</v>
      </c>
    </row>
    <row r="170" spans="1:4">
      <c r="A170" t="s">
        <v>104</v>
      </c>
      <c r="B170">
        <v>0</v>
      </c>
      <c r="C170" t="s">
        <v>896</v>
      </c>
      <c r="D170" s="2">
        <v>48254.87</v>
      </c>
    </row>
    <row r="171" spans="1:4">
      <c r="A171" t="s">
        <v>105</v>
      </c>
      <c r="B171">
        <v>-9</v>
      </c>
      <c r="C171" t="s">
        <v>897</v>
      </c>
      <c r="D171" s="2">
        <v>12.25</v>
      </c>
    </row>
    <row r="172" spans="1:4">
      <c r="A172" t="s">
        <v>473</v>
      </c>
      <c r="B172">
        <v>-1</v>
      </c>
      <c r="C172" t="s">
        <v>1039</v>
      </c>
      <c r="D172" s="2">
        <v>99853.5</v>
      </c>
    </row>
    <row r="173" spans="1:4">
      <c r="A173" t="s">
        <v>601</v>
      </c>
      <c r="B173">
        <v>-4</v>
      </c>
      <c r="C173" t="s">
        <v>943</v>
      </c>
      <c r="D173" s="2">
        <v>23428</v>
      </c>
    </row>
    <row r="174" spans="1:4">
      <c r="A174" t="s">
        <v>944</v>
      </c>
      <c r="B174">
        <v>0</v>
      </c>
      <c r="C174" t="s">
        <v>1040</v>
      </c>
      <c r="D174" s="2">
        <v>23428</v>
      </c>
    </row>
    <row r="175" spans="1:4">
      <c r="A175" t="s">
        <v>946</v>
      </c>
      <c r="B175">
        <v>0</v>
      </c>
      <c r="C175" t="s">
        <v>1041</v>
      </c>
      <c r="D175" s="2">
        <v>23428</v>
      </c>
    </row>
    <row r="176" spans="1:4">
      <c r="A176" t="s">
        <v>1042</v>
      </c>
      <c r="B176">
        <v>-7</v>
      </c>
      <c r="C176" t="s">
        <v>1043</v>
      </c>
      <c r="D176" s="2">
        <v>111766.69</v>
      </c>
    </row>
    <row r="177" spans="1:4">
      <c r="A177" t="s">
        <v>1044</v>
      </c>
      <c r="B177">
        <v>-9</v>
      </c>
      <c r="C177" t="s">
        <v>1045</v>
      </c>
      <c r="D177" s="2">
        <v>111766.69</v>
      </c>
    </row>
    <row r="178" spans="1:4">
      <c r="A178" t="s">
        <v>1046</v>
      </c>
      <c r="B178">
        <v>-7</v>
      </c>
      <c r="C178" t="s">
        <v>1045</v>
      </c>
      <c r="D178" s="2">
        <v>111766.69</v>
      </c>
    </row>
    <row r="179" spans="1:4">
      <c r="A179" t="s">
        <v>748</v>
      </c>
      <c r="B179">
        <v>-6</v>
      </c>
      <c r="C179" t="s">
        <v>826</v>
      </c>
      <c r="D179" s="2">
        <v>93620.64</v>
      </c>
    </row>
    <row r="180" spans="1:4">
      <c r="A180" t="s">
        <v>749</v>
      </c>
      <c r="B180">
        <v>-1</v>
      </c>
      <c r="C180" t="s">
        <v>826</v>
      </c>
      <c r="D180" s="2">
        <v>93620.64</v>
      </c>
    </row>
    <row r="181" spans="1:4">
      <c r="A181" t="s">
        <v>750</v>
      </c>
      <c r="B181">
        <v>0</v>
      </c>
      <c r="C181" t="s">
        <v>783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827</v>
      </c>
      <c r="D183" s="2">
        <v>35912.519999999997</v>
      </c>
    </row>
    <row r="184" spans="1:4">
      <c r="A184" t="s">
        <v>109</v>
      </c>
      <c r="B184">
        <v>-8</v>
      </c>
      <c r="C184" t="s">
        <v>828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1047</v>
      </c>
      <c r="D186" s="2">
        <v>4032176.79</v>
      </c>
    </row>
    <row r="187" spans="1:4">
      <c r="A187" t="s">
        <v>113</v>
      </c>
      <c r="B187">
        <v>0</v>
      </c>
      <c r="C187" t="s">
        <v>1048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673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1049</v>
      </c>
      <c r="D192" s="2">
        <v>53795.34</v>
      </c>
    </row>
    <row r="193" spans="1:8">
      <c r="A193" t="s">
        <v>121</v>
      </c>
      <c r="B193">
        <v>-3</v>
      </c>
      <c r="C193" t="s">
        <v>1049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829</v>
      </c>
      <c r="D195" s="2">
        <v>254791.57</v>
      </c>
      <c r="H195" t="s">
        <v>1115</v>
      </c>
    </row>
    <row r="196" spans="1:8">
      <c r="A196" t="s">
        <v>125</v>
      </c>
      <c r="B196">
        <v>-6</v>
      </c>
      <c r="C196" t="s">
        <v>1050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1051</v>
      </c>
      <c r="B198">
        <v>-5</v>
      </c>
      <c r="C198" t="s">
        <v>1052</v>
      </c>
      <c r="D198" s="2">
        <v>34475887.07</v>
      </c>
    </row>
    <row r="199" spans="1:8">
      <c r="A199" t="s">
        <v>1053</v>
      </c>
      <c r="B199">
        <v>-6</v>
      </c>
      <c r="C199" t="s">
        <v>1054</v>
      </c>
      <c r="D199" s="2">
        <v>34475887.07</v>
      </c>
    </row>
    <row r="200" spans="1:8">
      <c r="A200" t="s">
        <v>1055</v>
      </c>
      <c r="B200">
        <v>-3</v>
      </c>
      <c r="C200" t="s">
        <v>1056</v>
      </c>
      <c r="D200" s="2">
        <v>34475887.07</v>
      </c>
    </row>
    <row r="201" spans="1:8">
      <c r="A201" t="s">
        <v>334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830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831</v>
      </c>
      <c r="D210" s="2">
        <v>917.26</v>
      </c>
    </row>
    <row r="211" spans="1:4">
      <c r="A211" t="s">
        <v>499</v>
      </c>
      <c r="B211">
        <v>0</v>
      </c>
      <c r="C211" t="s">
        <v>1057</v>
      </c>
      <c r="D211" s="2">
        <v>7853.7</v>
      </c>
    </row>
    <row r="212" spans="1:4">
      <c r="A212" t="s">
        <v>335</v>
      </c>
      <c r="B212">
        <v>-8</v>
      </c>
      <c r="C212" t="s">
        <v>1058</v>
      </c>
      <c r="D212" s="2">
        <v>1984034.76</v>
      </c>
    </row>
    <row r="213" spans="1:4">
      <c r="A213" t="s">
        <v>145</v>
      </c>
      <c r="B213">
        <v>-6</v>
      </c>
      <c r="C213" t="s">
        <v>1059</v>
      </c>
      <c r="D213" s="2">
        <v>12897.18</v>
      </c>
    </row>
    <row r="214" spans="1:4">
      <c r="A214" t="s">
        <v>146</v>
      </c>
      <c r="B214">
        <v>-4</v>
      </c>
      <c r="C214" t="s">
        <v>832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338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833</v>
      </c>
      <c r="D220" s="2">
        <v>-1535.15</v>
      </c>
    </row>
    <row r="221" spans="1:4">
      <c r="A221" t="s">
        <v>340</v>
      </c>
      <c r="B221">
        <v>-4</v>
      </c>
      <c r="C221" t="s">
        <v>834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339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835</v>
      </c>
      <c r="D225" s="2">
        <v>-552.65</v>
      </c>
    </row>
    <row r="226" spans="1:4">
      <c r="A226" t="s">
        <v>341</v>
      </c>
      <c r="B226">
        <v>-8</v>
      </c>
      <c r="C226" t="s">
        <v>836</v>
      </c>
      <c r="D226" s="2">
        <v>-552.65</v>
      </c>
    </row>
    <row r="227" spans="1:4">
      <c r="A227" t="s">
        <v>1060</v>
      </c>
      <c r="B227">
        <v>-4</v>
      </c>
      <c r="C227" t="s">
        <v>1061</v>
      </c>
      <c r="D227" s="2">
        <v>374373.43</v>
      </c>
    </row>
    <row r="228" spans="1:4">
      <c r="A228" t="s">
        <v>1062</v>
      </c>
      <c r="B228">
        <v>-8</v>
      </c>
      <c r="C228" t="s">
        <v>1061</v>
      </c>
      <c r="D228" s="2">
        <v>374373.43</v>
      </c>
    </row>
    <row r="229" spans="1:4">
      <c r="A229" t="s">
        <v>1063</v>
      </c>
      <c r="B229">
        <v>-3</v>
      </c>
      <c r="C229" t="s">
        <v>1061</v>
      </c>
      <c r="D229" s="2">
        <v>374373.43</v>
      </c>
    </row>
    <row r="230" spans="1:4">
      <c r="A230" t="s">
        <v>1064</v>
      </c>
      <c r="B230">
        <v>-9</v>
      </c>
      <c r="C230" t="s">
        <v>1065</v>
      </c>
      <c r="D230" s="2">
        <v>374373.43</v>
      </c>
    </row>
    <row r="231" spans="1:4">
      <c r="A231">
        <v>4</v>
      </c>
      <c r="B231">
        <v>-6</v>
      </c>
      <c r="C231" t="s">
        <v>343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321</v>
      </c>
      <c r="B234">
        <v>-8</v>
      </c>
      <c r="C234" t="s">
        <v>516</v>
      </c>
      <c r="D234" s="2">
        <v>15529826.710000001</v>
      </c>
    </row>
    <row r="235" spans="1:4">
      <c r="A235" t="s">
        <v>162</v>
      </c>
      <c r="B235">
        <v>0</v>
      </c>
      <c r="C235" t="s">
        <v>1066</v>
      </c>
      <c r="D235" s="2">
        <v>15529826.710000001</v>
      </c>
    </row>
    <row r="236" spans="1:4">
      <c r="A236" t="s">
        <v>298</v>
      </c>
      <c r="B236">
        <v>-8</v>
      </c>
      <c r="C236" t="s">
        <v>838</v>
      </c>
      <c r="D236" s="2">
        <v>15043056.390000001</v>
      </c>
    </row>
    <row r="237" spans="1:4">
      <c r="A237" t="s">
        <v>164</v>
      </c>
      <c r="B237">
        <v>-4</v>
      </c>
      <c r="C237" t="s">
        <v>840</v>
      </c>
      <c r="D237" s="2">
        <v>418292.25</v>
      </c>
    </row>
    <row r="238" spans="1:4">
      <c r="A238" t="s">
        <v>165</v>
      </c>
      <c r="B238">
        <v>-2</v>
      </c>
      <c r="C238" t="s">
        <v>841</v>
      </c>
      <c r="D238" s="2">
        <v>68478.070000000007</v>
      </c>
    </row>
    <row r="239" spans="1:4">
      <c r="A239" t="s">
        <v>522</v>
      </c>
      <c r="B239">
        <v>-1</v>
      </c>
      <c r="C239" t="s">
        <v>523</v>
      </c>
      <c r="D239" s="2">
        <v>77074.44</v>
      </c>
    </row>
    <row r="240" spans="1:4">
      <c r="A240" t="s">
        <v>524</v>
      </c>
      <c r="B240">
        <v>-9</v>
      </c>
      <c r="C240" t="s">
        <v>1067</v>
      </c>
      <c r="D240" s="2">
        <v>30184.83</v>
      </c>
    </row>
    <row r="241" spans="1:4">
      <c r="A241" t="s">
        <v>526</v>
      </c>
      <c r="B241">
        <v>-5</v>
      </c>
      <c r="C241" t="s">
        <v>843</v>
      </c>
      <c r="D241" s="2">
        <v>30184.83</v>
      </c>
    </row>
    <row r="242" spans="1:4">
      <c r="A242" t="s">
        <v>762</v>
      </c>
      <c r="B242">
        <v>0</v>
      </c>
      <c r="C242" t="s">
        <v>763</v>
      </c>
      <c r="D242" s="2">
        <v>46889.61</v>
      </c>
    </row>
    <row r="243" spans="1:4">
      <c r="A243" t="s">
        <v>764</v>
      </c>
      <c r="B243">
        <v>-9</v>
      </c>
      <c r="C243" t="s">
        <v>1068</v>
      </c>
      <c r="D243" s="2">
        <v>11436.49</v>
      </c>
    </row>
    <row r="244" spans="1:4">
      <c r="A244" t="s">
        <v>766</v>
      </c>
      <c r="B244">
        <v>-8</v>
      </c>
      <c r="C244" t="s">
        <v>1069</v>
      </c>
      <c r="D244" s="2">
        <v>7624.33</v>
      </c>
    </row>
    <row r="245" spans="1:4">
      <c r="A245" t="s">
        <v>768</v>
      </c>
      <c r="B245">
        <v>-6</v>
      </c>
      <c r="C245" t="s">
        <v>1070</v>
      </c>
      <c r="D245" s="2">
        <v>22872.98</v>
      </c>
    </row>
    <row r="246" spans="1:4">
      <c r="A246" t="s">
        <v>770</v>
      </c>
      <c r="B246">
        <v>-4</v>
      </c>
      <c r="C246" t="s">
        <v>1071</v>
      </c>
      <c r="D246" s="2">
        <v>4955.8100000000004</v>
      </c>
    </row>
    <row r="247" spans="1:4">
      <c r="A247" t="s">
        <v>323</v>
      </c>
      <c r="B247">
        <v>-5</v>
      </c>
      <c r="C247" t="s">
        <v>528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902</v>
      </c>
      <c r="D249" s="2">
        <v>202334313.97999999</v>
      </c>
    </row>
    <row r="250" spans="1:4">
      <c r="A250" t="s">
        <v>169</v>
      </c>
      <c r="B250">
        <v>-8</v>
      </c>
      <c r="C250" t="s">
        <v>903</v>
      </c>
      <c r="D250" s="2">
        <v>60657669.880000003</v>
      </c>
    </row>
    <row r="251" spans="1:4">
      <c r="A251" t="s">
        <v>322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1072</v>
      </c>
      <c r="D253" s="2">
        <v>786698.77</v>
      </c>
    </row>
    <row r="254" spans="1:4">
      <c r="A254" t="s">
        <v>532</v>
      </c>
      <c r="B254">
        <v>-6</v>
      </c>
      <c r="C254" t="s">
        <v>845</v>
      </c>
      <c r="D254" s="2">
        <v>163934.32</v>
      </c>
    </row>
    <row r="255" spans="1:4">
      <c r="A255" t="s">
        <v>534</v>
      </c>
      <c r="B255">
        <v>-4</v>
      </c>
      <c r="C255" t="s">
        <v>846</v>
      </c>
      <c r="D255" s="2">
        <v>19346.46</v>
      </c>
    </row>
    <row r="256" spans="1:4">
      <c r="A256" t="s">
        <v>536</v>
      </c>
      <c r="B256">
        <v>-2</v>
      </c>
      <c r="C256" t="s">
        <v>847</v>
      </c>
      <c r="D256" s="2">
        <v>13477.59</v>
      </c>
    </row>
    <row r="257" spans="1:4">
      <c r="A257" t="s">
        <v>538</v>
      </c>
      <c r="B257">
        <v>0</v>
      </c>
      <c r="C257" t="s">
        <v>848</v>
      </c>
      <c r="D257" s="2">
        <v>33562.46</v>
      </c>
    </row>
    <row r="258" spans="1:4">
      <c r="A258" t="s">
        <v>174</v>
      </c>
      <c r="B258">
        <v>-9</v>
      </c>
      <c r="C258" t="s">
        <v>849</v>
      </c>
      <c r="D258" s="2">
        <v>387264.32</v>
      </c>
    </row>
    <row r="259" spans="1:4">
      <c r="A259" t="s">
        <v>175</v>
      </c>
      <c r="B259">
        <v>-7</v>
      </c>
      <c r="C259" t="s">
        <v>850</v>
      </c>
      <c r="D259" s="2">
        <v>126605.87</v>
      </c>
    </row>
    <row r="260" spans="1:4">
      <c r="A260" t="s">
        <v>176</v>
      </c>
      <c r="B260">
        <v>-5</v>
      </c>
      <c r="C260" t="s">
        <v>851</v>
      </c>
      <c r="D260" s="2">
        <v>42507.75</v>
      </c>
    </row>
    <row r="261" spans="1:4">
      <c r="A261" t="s">
        <v>543</v>
      </c>
      <c r="B261">
        <v>-7</v>
      </c>
      <c r="C261" t="s">
        <v>544</v>
      </c>
      <c r="D261" s="2">
        <v>7880643.2300000004</v>
      </c>
    </row>
    <row r="262" spans="1:4">
      <c r="A262" t="s">
        <v>1073</v>
      </c>
      <c r="B262">
        <v>-9</v>
      </c>
      <c r="C262" t="s">
        <v>1074</v>
      </c>
      <c r="D262" s="2">
        <v>7880643.2300000004</v>
      </c>
    </row>
    <row r="263" spans="1:4">
      <c r="A263" t="s">
        <v>1075</v>
      </c>
      <c r="B263">
        <v>-7</v>
      </c>
      <c r="C263" t="s">
        <v>1076</v>
      </c>
      <c r="D263" s="2">
        <v>7085620.2800000003</v>
      </c>
    </row>
    <row r="264" spans="1:4">
      <c r="A264" t="s">
        <v>1077</v>
      </c>
      <c r="B264">
        <v>-5</v>
      </c>
      <c r="C264" t="s">
        <v>1078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852</v>
      </c>
      <c r="D266" s="2">
        <v>2522319.96</v>
      </c>
    </row>
    <row r="267" spans="1:4">
      <c r="A267" t="s">
        <v>180</v>
      </c>
      <c r="B267">
        <v>-9</v>
      </c>
      <c r="C267" t="s">
        <v>853</v>
      </c>
      <c r="D267" s="2">
        <v>621187.51</v>
      </c>
    </row>
    <row r="268" spans="1:4">
      <c r="A268" t="s">
        <v>181</v>
      </c>
      <c r="B268">
        <v>-7</v>
      </c>
      <c r="C268" t="s">
        <v>854</v>
      </c>
      <c r="D268" s="2">
        <v>145021.51999999999</v>
      </c>
    </row>
    <row r="269" spans="1:4">
      <c r="A269" t="s">
        <v>182</v>
      </c>
      <c r="B269">
        <v>-5</v>
      </c>
      <c r="C269" t="s">
        <v>1079</v>
      </c>
      <c r="D269" s="2">
        <v>60825.33</v>
      </c>
    </row>
    <row r="270" spans="1:4">
      <c r="A270" t="s">
        <v>183</v>
      </c>
      <c r="B270">
        <v>-1</v>
      </c>
      <c r="C270" t="s">
        <v>1082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324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325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905</v>
      </c>
      <c r="D279" s="2">
        <v>-1096364303.4300001</v>
      </c>
    </row>
    <row r="280" spans="1:4">
      <c r="A280" t="s">
        <v>327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326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907</v>
      </c>
      <c r="D287" s="2">
        <v>654747640</v>
      </c>
    </row>
    <row r="288" spans="1:4">
      <c r="A288" t="s">
        <v>211</v>
      </c>
      <c r="B288">
        <v>-7</v>
      </c>
      <c r="C288" t="s">
        <v>908</v>
      </c>
      <c r="D288" s="2">
        <v>-262586541.03</v>
      </c>
    </row>
    <row r="289" spans="1:4">
      <c r="A289" t="s">
        <v>213</v>
      </c>
      <c r="B289">
        <v>0</v>
      </c>
      <c r="C289" t="s">
        <v>857</v>
      </c>
      <c r="D289" s="2">
        <v>-86935945.969999999</v>
      </c>
    </row>
    <row r="290" spans="1:4">
      <c r="A290" t="s">
        <v>214</v>
      </c>
      <c r="B290">
        <v>-1</v>
      </c>
      <c r="C290" t="s">
        <v>858</v>
      </c>
      <c r="D290" s="2">
        <v>-86935945.969999999</v>
      </c>
    </row>
    <row r="291" spans="1:4">
      <c r="A291" t="s">
        <v>294</v>
      </c>
      <c r="B291">
        <v>-8</v>
      </c>
      <c r="C291" t="s">
        <v>295</v>
      </c>
      <c r="D291" s="2">
        <v>78149762.069999993</v>
      </c>
    </row>
    <row r="292" spans="1:4">
      <c r="A292" t="s">
        <v>296</v>
      </c>
      <c r="B292">
        <v>-9</v>
      </c>
      <c r="C292" t="s">
        <v>295</v>
      </c>
      <c r="D292" s="2">
        <v>64255432.509999998</v>
      </c>
    </row>
    <row r="293" spans="1:4">
      <c r="A293" t="s">
        <v>297</v>
      </c>
      <c r="B293">
        <v>-7</v>
      </c>
      <c r="C293" t="s">
        <v>1083</v>
      </c>
      <c r="D293" s="2">
        <v>64255432.509999998</v>
      </c>
    </row>
    <row r="294" spans="1:4">
      <c r="A294" t="s">
        <v>859</v>
      </c>
      <c r="B294">
        <v>-4</v>
      </c>
      <c r="C294" t="s">
        <v>860</v>
      </c>
      <c r="D294" s="2">
        <v>13894329.560000001</v>
      </c>
    </row>
    <row r="295" spans="1:4">
      <c r="A295" t="s">
        <v>861</v>
      </c>
      <c r="B295">
        <v>0</v>
      </c>
      <c r="C295" t="s">
        <v>862</v>
      </c>
      <c r="D295" s="2">
        <v>167259.56</v>
      </c>
    </row>
    <row r="296" spans="1:4">
      <c r="A296" t="s">
        <v>1084</v>
      </c>
      <c r="B296">
        <v>-9</v>
      </c>
      <c r="C296" t="s">
        <v>1085</v>
      </c>
      <c r="D296" s="2">
        <v>13727070</v>
      </c>
    </row>
    <row r="297" spans="1:4">
      <c r="A297" t="s">
        <v>674</v>
      </c>
      <c r="B297">
        <v>-1</v>
      </c>
      <c r="C297" t="s">
        <v>675</v>
      </c>
      <c r="D297" s="2">
        <v>88881475.209999993</v>
      </c>
    </row>
    <row r="298" spans="1:4">
      <c r="A298" t="s">
        <v>676</v>
      </c>
      <c r="B298">
        <v>-5</v>
      </c>
      <c r="C298" t="s">
        <v>675</v>
      </c>
      <c r="D298" s="2">
        <v>88881475.209999993</v>
      </c>
    </row>
    <row r="299" spans="1:4">
      <c r="A299" t="s">
        <v>677</v>
      </c>
      <c r="B299">
        <v>0</v>
      </c>
      <c r="C299" t="s">
        <v>675</v>
      </c>
      <c r="D299" s="2">
        <v>88881475.209999993</v>
      </c>
    </row>
    <row r="300" spans="1:4">
      <c r="A300" t="s">
        <v>678</v>
      </c>
      <c r="B300">
        <v>-5</v>
      </c>
      <c r="C300" t="s">
        <v>679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336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910</v>
      </c>
      <c r="D305" s="2">
        <v>14465833.75</v>
      </c>
    </row>
    <row r="306" spans="1:4">
      <c r="A306" t="s">
        <v>223</v>
      </c>
      <c r="B306">
        <v>-9</v>
      </c>
      <c r="C306" t="s">
        <v>911</v>
      </c>
      <c r="D306" s="2">
        <v>14465833.75</v>
      </c>
    </row>
    <row r="307" spans="1:4">
      <c r="A307" t="s">
        <v>337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863</v>
      </c>
      <c r="D309" s="2">
        <v>88211185.159999996</v>
      </c>
    </row>
    <row r="310" spans="1:4">
      <c r="A310" t="s">
        <v>228</v>
      </c>
      <c r="B310">
        <v>-3</v>
      </c>
      <c r="C310" t="s">
        <v>864</v>
      </c>
      <c r="D310" s="2">
        <v>88211185.159999996</v>
      </c>
    </row>
    <row r="311" spans="1:4">
      <c r="A311" t="s">
        <v>564</v>
      </c>
      <c r="B311">
        <v>0</v>
      </c>
      <c r="C311" t="s">
        <v>565</v>
      </c>
      <c r="D311" s="2">
        <v>13192437.710000001</v>
      </c>
    </row>
    <row r="312" spans="1:4">
      <c r="A312" t="s">
        <v>566</v>
      </c>
      <c r="B312">
        <v>-9</v>
      </c>
      <c r="C312" t="s">
        <v>912</v>
      </c>
      <c r="D312" s="2">
        <v>13192437.710000001</v>
      </c>
    </row>
    <row r="313" spans="1:4">
      <c r="A313" t="s">
        <v>568</v>
      </c>
      <c r="B313">
        <v>-7</v>
      </c>
      <c r="C313" t="s">
        <v>569</v>
      </c>
      <c r="D313" s="2">
        <v>8875802.7699999996</v>
      </c>
    </row>
    <row r="314" spans="1:4">
      <c r="A314" t="s">
        <v>570</v>
      </c>
      <c r="B314">
        <v>-5</v>
      </c>
      <c r="C314" t="s">
        <v>571</v>
      </c>
      <c r="D314" s="2">
        <v>4316634.9400000004</v>
      </c>
    </row>
    <row r="315" spans="1:4">
      <c r="A315" t="s">
        <v>574</v>
      </c>
      <c r="B315">
        <v>-8</v>
      </c>
      <c r="C315" t="s">
        <v>575</v>
      </c>
      <c r="D315" s="2">
        <v>8846316.0899999999</v>
      </c>
    </row>
    <row r="316" spans="1:4">
      <c r="A316" t="s">
        <v>576</v>
      </c>
      <c r="B316">
        <v>-3</v>
      </c>
      <c r="C316" t="s">
        <v>577</v>
      </c>
      <c r="D316" s="2">
        <v>8846316.0899999999</v>
      </c>
    </row>
    <row r="317" spans="1:4">
      <c r="A317" t="s">
        <v>578</v>
      </c>
      <c r="B317">
        <v>-8</v>
      </c>
      <c r="C317" t="s">
        <v>1086</v>
      </c>
      <c r="D317" s="2">
        <v>8846316.0899999999</v>
      </c>
    </row>
    <row r="318" spans="1:4">
      <c r="A318" t="s">
        <v>329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1087</v>
      </c>
      <c r="D321" s="2">
        <v>50520217.5</v>
      </c>
    </row>
    <row r="322" spans="1:4">
      <c r="A322" t="s">
        <v>1088</v>
      </c>
      <c r="B322">
        <v>0</v>
      </c>
      <c r="C322" t="s">
        <v>1089</v>
      </c>
      <c r="D322" s="2">
        <v>41516633.289999999</v>
      </c>
    </row>
    <row r="323" spans="1:4">
      <c r="A323" t="s">
        <v>1090</v>
      </c>
      <c r="B323">
        <v>-9</v>
      </c>
      <c r="C323" t="s">
        <v>1091</v>
      </c>
      <c r="D323" s="2">
        <v>787538.25</v>
      </c>
    </row>
    <row r="324" spans="1:4">
      <c r="A324" t="s">
        <v>1092</v>
      </c>
      <c r="B324">
        <v>-7</v>
      </c>
      <c r="C324" t="s">
        <v>1093</v>
      </c>
      <c r="D324" s="2">
        <v>293198.38</v>
      </c>
    </row>
    <row r="325" spans="1:4">
      <c r="A325" t="s">
        <v>1094</v>
      </c>
      <c r="B325">
        <v>-5</v>
      </c>
      <c r="C325" t="s">
        <v>1095</v>
      </c>
      <c r="D325" s="2">
        <v>7306543.3300000001</v>
      </c>
    </row>
    <row r="326" spans="1:4">
      <c r="A326" t="s">
        <v>1096</v>
      </c>
      <c r="B326">
        <v>-3</v>
      </c>
      <c r="C326" t="s">
        <v>1097</v>
      </c>
      <c r="D326" s="2">
        <v>33561.39</v>
      </c>
    </row>
    <row r="327" spans="1:4">
      <c r="A327" t="s">
        <v>1098</v>
      </c>
      <c r="B327">
        <v>-1</v>
      </c>
      <c r="C327" t="s">
        <v>1099</v>
      </c>
      <c r="D327" s="2">
        <v>2250134.12</v>
      </c>
    </row>
    <row r="328" spans="1:4">
      <c r="A328" t="s">
        <v>1100</v>
      </c>
      <c r="B328">
        <v>-6</v>
      </c>
      <c r="C328" t="s">
        <v>1101</v>
      </c>
      <c r="D328" s="2">
        <v>3191807.74</v>
      </c>
    </row>
    <row r="329" spans="1:4">
      <c r="A329" t="s">
        <v>332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333</v>
      </c>
      <c r="B331">
        <v>-9</v>
      </c>
      <c r="C331" t="s">
        <v>1102</v>
      </c>
      <c r="D331" s="2">
        <v>394540.74</v>
      </c>
    </row>
    <row r="332" spans="1:4">
      <c r="A332" t="s">
        <v>330</v>
      </c>
      <c r="B332">
        <v>-1</v>
      </c>
      <c r="C332" t="s">
        <v>1103</v>
      </c>
      <c r="D332" s="2">
        <v>394540.74</v>
      </c>
    </row>
    <row r="333" spans="1:4">
      <c r="A333" t="s">
        <v>241</v>
      </c>
      <c r="B333">
        <v>-9</v>
      </c>
      <c r="C333" t="s">
        <v>584</v>
      </c>
      <c r="D333" s="2">
        <v>477379.72</v>
      </c>
    </row>
    <row r="334" spans="1:4">
      <c r="A334" t="s">
        <v>585</v>
      </c>
      <c r="B334">
        <v>-1</v>
      </c>
      <c r="C334" t="s">
        <v>1104</v>
      </c>
      <c r="D334">
        <v>516.62</v>
      </c>
    </row>
    <row r="335" spans="1:4">
      <c r="A335" t="s">
        <v>913</v>
      </c>
      <c r="B335">
        <v>0</v>
      </c>
      <c r="C335" t="s">
        <v>1105</v>
      </c>
      <c r="D335" s="2">
        <v>476863.1</v>
      </c>
    </row>
    <row r="336" spans="1:4">
      <c r="A336">
        <v>9</v>
      </c>
      <c r="B336">
        <v>-8</v>
      </c>
      <c r="C336" t="s">
        <v>620</v>
      </c>
      <c r="D336" s="2">
        <v>114218157.56</v>
      </c>
    </row>
    <row r="337" spans="1:4">
      <c r="A337" t="s">
        <v>634</v>
      </c>
      <c r="B337">
        <v>-8</v>
      </c>
      <c r="C337" t="s">
        <v>620</v>
      </c>
      <c r="D337" s="2">
        <v>114218157.56</v>
      </c>
    </row>
    <row r="338" spans="1:4">
      <c r="A338" t="s">
        <v>635</v>
      </c>
      <c r="B338">
        <v>-1</v>
      </c>
      <c r="C338" t="s">
        <v>623</v>
      </c>
      <c r="D338" s="2">
        <v>114218157.56</v>
      </c>
    </row>
    <row r="339" spans="1:4">
      <c r="A339" t="s">
        <v>636</v>
      </c>
      <c r="B339">
        <v>-5</v>
      </c>
      <c r="C339" t="s">
        <v>637</v>
      </c>
      <c r="D339" s="2">
        <v>114218157.56</v>
      </c>
    </row>
    <row r="340" spans="1:4">
      <c r="A340" t="s">
        <v>638</v>
      </c>
      <c r="B340">
        <v>-1</v>
      </c>
      <c r="C340" t="s">
        <v>639</v>
      </c>
      <c r="D340" s="2">
        <v>114218157.56</v>
      </c>
    </row>
    <row r="341" spans="1:4">
      <c r="A341" t="s">
        <v>640</v>
      </c>
      <c r="B341">
        <v>-6</v>
      </c>
      <c r="C341" t="s">
        <v>641</v>
      </c>
      <c r="D341" s="2">
        <v>42865000</v>
      </c>
    </row>
    <row r="342" spans="1:4">
      <c r="A342" t="s">
        <v>642</v>
      </c>
      <c r="B342">
        <v>-4</v>
      </c>
      <c r="C342" t="s">
        <v>643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1140</v>
      </c>
      <c r="B1" s="177">
        <v>7</v>
      </c>
      <c r="C1" s="178" t="s">
        <v>343</v>
      </c>
      <c r="D1" s="179">
        <v>1643973613.3800001</v>
      </c>
    </row>
    <row r="2" spans="1:4" ht="13.5">
      <c r="A2" s="176" t="s">
        <v>312</v>
      </c>
      <c r="B2" s="177">
        <v>4</v>
      </c>
      <c r="C2" s="180" t="s">
        <v>344</v>
      </c>
      <c r="D2" s="179">
        <v>1276.81</v>
      </c>
    </row>
    <row r="3" spans="1:4" ht="13.5">
      <c r="A3" s="176" t="s">
        <v>345</v>
      </c>
      <c r="B3" s="177">
        <v>2</v>
      </c>
      <c r="C3" s="181" t="s">
        <v>346</v>
      </c>
      <c r="D3" s="179">
        <v>1224.83</v>
      </c>
    </row>
    <row r="4" spans="1:4" ht="13.5">
      <c r="A4" s="176" t="s">
        <v>347</v>
      </c>
      <c r="B4" s="177">
        <v>0</v>
      </c>
      <c r="C4" s="182" t="s">
        <v>346</v>
      </c>
      <c r="D4" s="179">
        <v>1224.83</v>
      </c>
    </row>
    <row r="5" spans="1:4" ht="13.5">
      <c r="A5" s="176" t="s">
        <v>349</v>
      </c>
      <c r="B5" s="177">
        <v>5</v>
      </c>
      <c r="C5" s="183" t="s">
        <v>346</v>
      </c>
      <c r="D5" s="179">
        <v>1224.83</v>
      </c>
    </row>
    <row r="6" spans="1:4" ht="13.5">
      <c r="A6" s="176" t="s">
        <v>350</v>
      </c>
      <c r="B6" s="177">
        <v>3</v>
      </c>
      <c r="C6" s="184" t="s">
        <v>346</v>
      </c>
      <c r="D6" s="179">
        <v>1224.83</v>
      </c>
    </row>
    <row r="7" spans="1:4" ht="13.5">
      <c r="A7" s="176" t="s">
        <v>351</v>
      </c>
      <c r="B7" s="177">
        <v>0</v>
      </c>
      <c r="C7" s="181" t="s">
        <v>352</v>
      </c>
      <c r="D7" s="179">
        <v>51.98</v>
      </c>
    </row>
    <row r="8" spans="1:4" ht="13.5">
      <c r="A8" s="176" t="s">
        <v>353</v>
      </c>
      <c r="B8" s="177">
        <v>2</v>
      </c>
      <c r="C8" s="182" t="s">
        <v>352</v>
      </c>
      <c r="D8" s="179">
        <v>51.98</v>
      </c>
    </row>
    <row r="9" spans="1:4" ht="13.5">
      <c r="A9" s="176" t="s">
        <v>354</v>
      </c>
      <c r="B9" s="177">
        <v>8</v>
      </c>
      <c r="C9" s="183" t="s">
        <v>352</v>
      </c>
      <c r="D9" s="179">
        <v>51.98</v>
      </c>
    </row>
    <row r="10" spans="1:4" ht="13.5">
      <c r="A10" s="176" t="s">
        <v>355</v>
      </c>
      <c r="B10" s="177">
        <v>6</v>
      </c>
      <c r="C10" s="184" t="s">
        <v>352</v>
      </c>
      <c r="D10" s="179">
        <v>51.98</v>
      </c>
    </row>
    <row r="11" spans="1:4" ht="13.5">
      <c r="A11" s="176" t="s">
        <v>362</v>
      </c>
      <c r="B11" s="177">
        <v>9</v>
      </c>
      <c r="C11" s="180" t="s">
        <v>363</v>
      </c>
      <c r="D11" s="179">
        <v>1631349949.5799999</v>
      </c>
    </row>
    <row r="12" spans="1:4" ht="13.5">
      <c r="A12" s="176" t="s">
        <v>364</v>
      </c>
      <c r="B12" s="177">
        <v>7</v>
      </c>
      <c r="C12" s="181" t="s">
        <v>365</v>
      </c>
      <c r="D12" s="179">
        <v>1631349949.5799999</v>
      </c>
    </row>
    <row r="13" spans="1:4" ht="13.5">
      <c r="A13" s="176" t="s">
        <v>315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789</v>
      </c>
      <c r="D15" s="179">
        <v>636815833.82000005</v>
      </c>
    </row>
    <row r="16" spans="1:4" ht="13.5">
      <c r="A16" s="176" t="s">
        <v>374</v>
      </c>
      <c r="B16" s="177">
        <v>3</v>
      </c>
      <c r="C16" s="182" t="s">
        <v>375</v>
      </c>
      <c r="D16" s="179">
        <v>265332501.36000001</v>
      </c>
    </row>
    <row r="17" spans="1:4" ht="13.5">
      <c r="A17" s="176" t="s">
        <v>376</v>
      </c>
      <c r="B17" s="177">
        <v>6</v>
      </c>
      <c r="C17" s="183" t="s">
        <v>377</v>
      </c>
      <c r="D17" s="179">
        <v>265332501.36000001</v>
      </c>
    </row>
    <row r="18" spans="1:4" ht="13.5">
      <c r="A18" s="176" t="s">
        <v>378</v>
      </c>
      <c r="B18" s="177">
        <v>4</v>
      </c>
      <c r="C18" s="184" t="s">
        <v>873</v>
      </c>
      <c r="D18" s="179">
        <v>265332501.36000001</v>
      </c>
    </row>
    <row r="19" spans="1:4" ht="13.5">
      <c r="A19" s="176" t="s">
        <v>314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874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316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1007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791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792</v>
      </c>
      <c r="D27" s="179">
        <v>1076205.9099999999</v>
      </c>
    </row>
    <row r="28" spans="1:4" ht="13.5">
      <c r="A28" s="176" t="s">
        <v>317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962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793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794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387</v>
      </c>
      <c r="B34" s="177">
        <v>0</v>
      </c>
      <c r="C34" s="183" t="s">
        <v>935</v>
      </c>
      <c r="D34" s="179">
        <v>1184175.73</v>
      </c>
    </row>
    <row r="35" spans="1:4" ht="13.5">
      <c r="A35" s="176" t="s">
        <v>393</v>
      </c>
      <c r="B35" s="177">
        <v>2</v>
      </c>
      <c r="C35" s="184" t="s">
        <v>938</v>
      </c>
      <c r="D35" s="179">
        <v>1184175.73</v>
      </c>
    </row>
    <row r="36" spans="1:4" ht="13.5">
      <c r="A36" s="176" t="s">
        <v>670</v>
      </c>
      <c r="B36" s="177">
        <v>5</v>
      </c>
      <c r="C36" s="183" t="s">
        <v>1008</v>
      </c>
      <c r="D36" s="179">
        <v>53544.480000000003</v>
      </c>
    </row>
    <row r="37" spans="1:4" ht="13.5">
      <c r="A37" s="176" t="s">
        <v>671</v>
      </c>
      <c r="B37" s="177">
        <v>3</v>
      </c>
      <c r="C37" s="184" t="s">
        <v>875</v>
      </c>
      <c r="D37" s="179">
        <v>53544.480000000003</v>
      </c>
    </row>
    <row r="38" spans="1:4" ht="13.5">
      <c r="A38" s="176" t="s">
        <v>876</v>
      </c>
      <c r="B38" s="177">
        <v>2</v>
      </c>
      <c r="C38" s="182" t="s">
        <v>877</v>
      </c>
      <c r="D38" s="179">
        <v>4264787.8600000003</v>
      </c>
    </row>
    <row r="39" spans="1:4" ht="13.5">
      <c r="A39" s="176" t="s">
        <v>878</v>
      </c>
      <c r="B39" s="177">
        <v>8</v>
      </c>
      <c r="C39" s="183" t="s">
        <v>879</v>
      </c>
      <c r="D39" s="179">
        <v>4264787.8600000003</v>
      </c>
    </row>
    <row r="40" spans="1:4" ht="13.5">
      <c r="A40" s="176" t="s">
        <v>880</v>
      </c>
      <c r="B40" s="177">
        <v>2</v>
      </c>
      <c r="C40" s="184" t="s">
        <v>881</v>
      </c>
      <c r="D40" s="179">
        <v>4264787.8600000003</v>
      </c>
    </row>
    <row r="41" spans="1:4" ht="13.5">
      <c r="A41" s="176" t="s">
        <v>299</v>
      </c>
      <c r="B41" s="177">
        <v>2</v>
      </c>
      <c r="C41" s="182" t="s">
        <v>300</v>
      </c>
      <c r="D41" s="179">
        <v>2523304.89</v>
      </c>
    </row>
    <row r="42" spans="1:4" ht="13.5">
      <c r="A42" s="176" t="s">
        <v>301</v>
      </c>
      <c r="B42" s="177">
        <v>7</v>
      </c>
      <c r="C42" s="183" t="s">
        <v>300</v>
      </c>
      <c r="D42" s="179">
        <v>2523304.89</v>
      </c>
    </row>
    <row r="43" spans="1:4" ht="13.5">
      <c r="A43" s="176" t="s">
        <v>302</v>
      </c>
      <c r="B43" s="177">
        <v>4</v>
      </c>
      <c r="C43" s="184" t="s">
        <v>882</v>
      </c>
      <c r="D43" s="179">
        <v>2523304.89</v>
      </c>
    </row>
    <row r="44" spans="1:4" ht="13.5">
      <c r="A44" s="176" t="s">
        <v>1141</v>
      </c>
      <c r="B44" s="177">
        <v>3</v>
      </c>
      <c r="C44" s="178" t="s">
        <v>1142</v>
      </c>
      <c r="D44" s="179">
        <v>2086979300.5899999</v>
      </c>
    </row>
    <row r="45" spans="1:4" ht="13.5">
      <c r="A45" s="176" t="s">
        <v>318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265</v>
      </c>
      <c r="B48" s="177">
        <v>2</v>
      </c>
      <c r="C48" s="183" t="s">
        <v>396</v>
      </c>
      <c r="D48" s="179">
        <v>1556020603.6099999</v>
      </c>
    </row>
    <row r="49" spans="1:4" ht="13.5">
      <c r="A49" s="176" t="s">
        <v>266</v>
      </c>
      <c r="B49" s="177">
        <v>0</v>
      </c>
      <c r="C49" s="184" t="s">
        <v>1009</v>
      </c>
      <c r="D49" s="179">
        <v>1556973242.8</v>
      </c>
    </row>
    <row r="50" spans="1:4" ht="13.5">
      <c r="A50" s="176" t="s">
        <v>648</v>
      </c>
      <c r="B50" s="177">
        <v>9</v>
      </c>
      <c r="C50" s="184" t="s">
        <v>649</v>
      </c>
      <c r="D50" s="179">
        <v>-952639.19</v>
      </c>
    </row>
    <row r="51" spans="1:4" ht="13.5">
      <c r="A51" s="176" t="s">
        <v>267</v>
      </c>
      <c r="B51" s="177">
        <v>9</v>
      </c>
      <c r="C51" s="183" t="s">
        <v>397</v>
      </c>
      <c r="D51" s="179">
        <v>176358000</v>
      </c>
    </row>
    <row r="52" spans="1:4" ht="13.5">
      <c r="A52" s="176" t="s">
        <v>268</v>
      </c>
      <c r="B52" s="177">
        <v>7</v>
      </c>
      <c r="C52" s="184" t="s">
        <v>398</v>
      </c>
      <c r="D52" s="179">
        <v>176358000</v>
      </c>
    </row>
    <row r="53" spans="1:4" ht="13.5">
      <c r="A53" s="176" t="s">
        <v>269</v>
      </c>
      <c r="B53" s="177">
        <v>1</v>
      </c>
      <c r="C53" s="183" t="s">
        <v>399</v>
      </c>
      <c r="D53" s="179">
        <v>32683799.68</v>
      </c>
    </row>
    <row r="54" spans="1:4" ht="13.5">
      <c r="A54" s="176" t="s">
        <v>270</v>
      </c>
      <c r="B54" s="177">
        <v>0</v>
      </c>
      <c r="C54" s="184" t="s">
        <v>400</v>
      </c>
      <c r="D54" s="179">
        <v>162276000</v>
      </c>
    </row>
    <row r="55" spans="1:4" ht="13.5">
      <c r="A55" s="176" t="s">
        <v>271</v>
      </c>
      <c r="B55" s="177">
        <v>8</v>
      </c>
      <c r="C55" s="184" t="s">
        <v>401</v>
      </c>
      <c r="D55" s="179">
        <v>-129592200.31999999</v>
      </c>
    </row>
    <row r="56" spans="1:4" ht="13.5">
      <c r="A56" s="176" t="s">
        <v>272</v>
      </c>
      <c r="B56" s="177">
        <v>8</v>
      </c>
      <c r="C56" s="183" t="s">
        <v>273</v>
      </c>
      <c r="D56" s="179">
        <v>168328526.28</v>
      </c>
    </row>
    <row r="57" spans="1:4" ht="13.5">
      <c r="A57" s="176" t="s">
        <v>275</v>
      </c>
      <c r="B57" s="177">
        <v>4</v>
      </c>
      <c r="C57" s="184" t="s">
        <v>402</v>
      </c>
      <c r="D57" s="179">
        <v>44691895.43</v>
      </c>
    </row>
    <row r="58" spans="1:4" ht="13.5">
      <c r="A58" s="176" t="s">
        <v>276</v>
      </c>
      <c r="B58" s="177">
        <v>2</v>
      </c>
      <c r="C58" s="184" t="s">
        <v>403</v>
      </c>
      <c r="D58" s="179">
        <v>7025260.0499999998</v>
      </c>
    </row>
    <row r="59" spans="1:4" ht="13.5">
      <c r="A59" s="176" t="s">
        <v>404</v>
      </c>
      <c r="B59" s="177">
        <v>0</v>
      </c>
      <c r="C59" s="184" t="s">
        <v>405</v>
      </c>
      <c r="D59" s="179">
        <v>45899406.200000003</v>
      </c>
    </row>
    <row r="60" spans="1:4" ht="13.5">
      <c r="A60" s="176" t="s">
        <v>277</v>
      </c>
      <c r="B60" s="177">
        <v>0</v>
      </c>
      <c r="C60" s="184" t="s">
        <v>406</v>
      </c>
      <c r="D60" s="179">
        <v>1897790.36</v>
      </c>
    </row>
    <row r="61" spans="1:4" ht="13.5">
      <c r="A61" s="176" t="s">
        <v>278</v>
      </c>
      <c r="B61" s="177">
        <v>9</v>
      </c>
      <c r="C61" s="184" t="s">
        <v>407</v>
      </c>
      <c r="D61" s="179">
        <v>2101445.02</v>
      </c>
    </row>
    <row r="62" spans="1:4" ht="13.5">
      <c r="A62" s="176" t="s">
        <v>279</v>
      </c>
      <c r="B62" s="177">
        <v>7</v>
      </c>
      <c r="C62" s="184" t="s">
        <v>408</v>
      </c>
      <c r="D62" s="179">
        <v>33441440.379999999</v>
      </c>
    </row>
    <row r="63" spans="1:4" ht="13.5">
      <c r="A63" s="176" t="s">
        <v>411</v>
      </c>
      <c r="B63" s="177">
        <v>0</v>
      </c>
      <c r="C63" s="184" t="s">
        <v>1010</v>
      </c>
      <c r="D63" s="179">
        <v>1010953.34</v>
      </c>
    </row>
    <row r="64" spans="1:4" ht="13.5">
      <c r="A64" s="176" t="s">
        <v>685</v>
      </c>
      <c r="B64" s="177">
        <v>0</v>
      </c>
      <c r="C64" s="184" t="s">
        <v>883</v>
      </c>
      <c r="D64" s="179">
        <v>3536300</v>
      </c>
    </row>
    <row r="65" spans="1:4" ht="13.5">
      <c r="A65" s="176" t="s">
        <v>1143</v>
      </c>
      <c r="B65" s="177">
        <v>7</v>
      </c>
      <c r="C65" s="184" t="s">
        <v>1144</v>
      </c>
      <c r="D65" s="179">
        <v>28724035.5</v>
      </c>
    </row>
    <row r="66" spans="1:4" ht="13.5">
      <c r="A66" s="176" t="s">
        <v>282</v>
      </c>
      <c r="B66" s="177">
        <v>4</v>
      </c>
      <c r="C66" s="183" t="s">
        <v>413</v>
      </c>
      <c r="D66" s="179">
        <v>79281286</v>
      </c>
    </row>
    <row r="67" spans="1:4" ht="13.5">
      <c r="A67" s="176" t="s">
        <v>283</v>
      </c>
      <c r="B67" s="177">
        <v>2</v>
      </c>
      <c r="C67" s="184" t="s">
        <v>414</v>
      </c>
      <c r="D67" s="179">
        <v>79281286</v>
      </c>
    </row>
    <row r="68" spans="1:4" ht="13.5">
      <c r="A68" s="176" t="s">
        <v>284</v>
      </c>
      <c r="B68" s="177">
        <v>7</v>
      </c>
      <c r="C68" s="183" t="s">
        <v>884</v>
      </c>
      <c r="D68" s="179">
        <v>85691628</v>
      </c>
    </row>
    <row r="69" spans="1:4" ht="13.5">
      <c r="A69" s="176" t="s">
        <v>285</v>
      </c>
      <c r="B69" s="177">
        <v>5</v>
      </c>
      <c r="C69" s="184" t="s">
        <v>416</v>
      </c>
      <c r="D69" s="179">
        <v>190425840</v>
      </c>
    </row>
    <row r="70" spans="1:4" ht="13.5">
      <c r="A70" s="176" t="s">
        <v>286</v>
      </c>
      <c r="B70" s="177">
        <v>3</v>
      </c>
      <c r="C70" s="184" t="s">
        <v>417</v>
      </c>
      <c r="D70" s="179">
        <v>-104734212</v>
      </c>
    </row>
    <row r="71" spans="1:4" ht="13.5">
      <c r="A71" s="176" t="s">
        <v>743</v>
      </c>
      <c r="B71" s="177">
        <v>0</v>
      </c>
      <c r="C71" s="183" t="s">
        <v>885</v>
      </c>
      <c r="D71" s="179">
        <v>60997921.060000002</v>
      </c>
    </row>
    <row r="72" spans="1:4" ht="13.5">
      <c r="A72" s="176" t="s">
        <v>745</v>
      </c>
      <c r="B72" s="177">
        <v>8</v>
      </c>
      <c r="C72" s="184" t="s">
        <v>688</v>
      </c>
      <c r="D72" s="179">
        <v>66011000</v>
      </c>
    </row>
    <row r="73" spans="1:4" ht="13.5">
      <c r="A73" s="176" t="s">
        <v>747</v>
      </c>
      <c r="B73" s="177">
        <v>6</v>
      </c>
      <c r="C73" s="184" t="s">
        <v>740</v>
      </c>
      <c r="D73" s="179">
        <v>-5013078.9400000004</v>
      </c>
    </row>
    <row r="74" spans="1:4" ht="13.5">
      <c r="A74" s="176" t="s">
        <v>1011</v>
      </c>
      <c r="B74" s="177">
        <v>0</v>
      </c>
      <c r="C74" s="182" t="s">
        <v>1012</v>
      </c>
      <c r="D74" s="179">
        <v>-72382464.040000007</v>
      </c>
    </row>
    <row r="75" spans="1:4" ht="13.5">
      <c r="A75" s="176" t="s">
        <v>1013</v>
      </c>
      <c r="B75" s="177">
        <v>4</v>
      </c>
      <c r="C75" s="183" t="s">
        <v>1014</v>
      </c>
      <c r="D75" s="179">
        <v>-72382464.040000007</v>
      </c>
    </row>
    <row r="76" spans="1:4" ht="13.5">
      <c r="A76" s="176" t="s">
        <v>1015</v>
      </c>
      <c r="B76" s="177">
        <v>9</v>
      </c>
      <c r="C76" s="184" t="s">
        <v>1016</v>
      </c>
      <c r="D76" s="179">
        <v>-72382464.040000007</v>
      </c>
    </row>
    <row r="77" spans="1:4" ht="13.5">
      <c r="A77" s="176" t="s">
        <v>319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418</v>
      </c>
      <c r="B79" s="177">
        <v>8</v>
      </c>
      <c r="C79" s="182" t="s">
        <v>419</v>
      </c>
      <c r="D79" s="179">
        <v>1500</v>
      </c>
    </row>
    <row r="80" spans="1:4" ht="13.5">
      <c r="A80" s="176" t="s">
        <v>420</v>
      </c>
      <c r="B80" s="177">
        <v>0</v>
      </c>
      <c r="C80" s="183" t="s">
        <v>421</v>
      </c>
      <c r="D80" s="179">
        <v>1500</v>
      </c>
    </row>
    <row r="81" spans="1:4" ht="13.5">
      <c r="A81" s="176" t="s">
        <v>422</v>
      </c>
      <c r="B81" s="177">
        <v>9</v>
      </c>
      <c r="C81" s="184" t="s">
        <v>886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423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887</v>
      </c>
      <c r="D84" s="179">
        <v>-1500</v>
      </c>
    </row>
    <row r="85" spans="1:4" ht="13.5">
      <c r="A85" s="176" t="s">
        <v>1145</v>
      </c>
      <c r="B85" s="177">
        <v>0</v>
      </c>
      <c r="C85" s="178" t="s">
        <v>620</v>
      </c>
      <c r="D85" s="179">
        <v>122146286.18000001</v>
      </c>
    </row>
    <row r="86" spans="1:4" ht="13.5">
      <c r="A86" s="176" t="s">
        <v>621</v>
      </c>
      <c r="B86" s="177">
        <v>0</v>
      </c>
      <c r="C86" s="180" t="s">
        <v>620</v>
      </c>
      <c r="D86" s="179">
        <v>122146286.18000001</v>
      </c>
    </row>
    <row r="87" spans="1:4" ht="13.5">
      <c r="A87" s="176" t="s">
        <v>622</v>
      </c>
      <c r="B87" s="177">
        <v>3</v>
      </c>
      <c r="C87" s="181" t="s">
        <v>623</v>
      </c>
      <c r="D87" s="179">
        <v>122146286.18000001</v>
      </c>
    </row>
    <row r="88" spans="1:4" ht="13.5">
      <c r="A88" s="176" t="s">
        <v>624</v>
      </c>
      <c r="B88" s="177">
        <v>7</v>
      </c>
      <c r="C88" s="182" t="s">
        <v>625</v>
      </c>
      <c r="D88" s="179">
        <v>122146286.18000001</v>
      </c>
    </row>
    <row r="89" spans="1:4" ht="13.5">
      <c r="A89" s="176" t="s">
        <v>626</v>
      </c>
      <c r="B89" s="177">
        <v>3</v>
      </c>
      <c r="C89" s="183" t="s">
        <v>625</v>
      </c>
      <c r="D89" s="179">
        <v>122146286.18000001</v>
      </c>
    </row>
    <row r="90" spans="1:4" ht="13.5">
      <c r="A90" s="176" t="s">
        <v>627</v>
      </c>
      <c r="B90" s="177">
        <v>8</v>
      </c>
      <c r="C90" s="184" t="s">
        <v>628</v>
      </c>
      <c r="D90" s="179">
        <v>42865000</v>
      </c>
    </row>
    <row r="91" spans="1:4" ht="13.5">
      <c r="A91" s="176" t="s">
        <v>629</v>
      </c>
      <c r="B91" s="177">
        <v>6</v>
      </c>
      <c r="C91" s="184" t="s">
        <v>630</v>
      </c>
      <c r="D91" s="179">
        <v>79281286.180000007</v>
      </c>
    </row>
    <row r="92" spans="1:4" ht="13.5">
      <c r="A92" s="176" t="s">
        <v>1146</v>
      </c>
      <c r="B92" s="177">
        <v>6</v>
      </c>
      <c r="C92" s="178" t="s">
        <v>343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320</v>
      </c>
      <c r="B94" s="177">
        <v>6</v>
      </c>
      <c r="C94" s="181" t="s">
        <v>305</v>
      </c>
      <c r="D94" s="179">
        <v>10984561.33</v>
      </c>
    </row>
    <row r="95" spans="1:4" ht="13.5">
      <c r="A95" s="176" t="s">
        <v>306</v>
      </c>
      <c r="B95" s="177">
        <v>0</v>
      </c>
      <c r="C95" s="182" t="s">
        <v>307</v>
      </c>
      <c r="D95" s="179">
        <v>10984561.33</v>
      </c>
    </row>
    <row r="96" spans="1:4" ht="13.5">
      <c r="A96" s="176" t="s">
        <v>308</v>
      </c>
      <c r="B96" s="177">
        <v>1</v>
      </c>
      <c r="C96" s="183" t="s">
        <v>981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982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321</v>
      </c>
      <c r="B99" s="177">
        <v>8</v>
      </c>
      <c r="C99" s="182" t="s">
        <v>516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1066</v>
      </c>
      <c r="D100" s="179">
        <v>5047365.17</v>
      </c>
    </row>
    <row r="101" spans="1:4" ht="13.5">
      <c r="A101" s="176" t="s">
        <v>298</v>
      </c>
      <c r="B101" s="177">
        <v>8</v>
      </c>
      <c r="C101" s="184" t="s">
        <v>838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840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1147</v>
      </c>
      <c r="D103" s="179">
        <v>93828.33</v>
      </c>
    </row>
    <row r="104" spans="1:4" ht="13.5">
      <c r="A104" s="176" t="s">
        <v>522</v>
      </c>
      <c r="B104" s="177">
        <v>1</v>
      </c>
      <c r="C104" s="182" t="s">
        <v>523</v>
      </c>
      <c r="D104" s="179">
        <v>60060.160000000003</v>
      </c>
    </row>
    <row r="105" spans="1:4" ht="13.5">
      <c r="A105" s="176" t="s">
        <v>524</v>
      </c>
      <c r="B105" s="177">
        <v>9</v>
      </c>
      <c r="C105" s="183" t="s">
        <v>1067</v>
      </c>
      <c r="D105" s="179">
        <v>41078.74</v>
      </c>
    </row>
    <row r="106" spans="1:4" ht="13.5">
      <c r="A106" s="176" t="s">
        <v>526</v>
      </c>
      <c r="B106" s="177">
        <v>5</v>
      </c>
      <c r="C106" s="184" t="s">
        <v>843</v>
      </c>
      <c r="D106" s="179">
        <v>41078.74</v>
      </c>
    </row>
    <row r="107" spans="1:4" ht="13.5">
      <c r="A107" s="176" t="s">
        <v>762</v>
      </c>
      <c r="B107" s="177">
        <v>0</v>
      </c>
      <c r="C107" s="183" t="s">
        <v>763</v>
      </c>
      <c r="D107" s="179">
        <v>18981.419999999998</v>
      </c>
    </row>
    <row r="108" spans="1:4" ht="13.5">
      <c r="A108" s="176" t="s">
        <v>764</v>
      </c>
      <c r="B108" s="177">
        <v>9</v>
      </c>
      <c r="C108" s="184" t="s">
        <v>1068</v>
      </c>
      <c r="D108" s="179">
        <v>4629.6099999999997</v>
      </c>
    </row>
    <row r="109" spans="1:4" ht="13.5">
      <c r="A109" s="176" t="s">
        <v>766</v>
      </c>
      <c r="B109" s="177">
        <v>8</v>
      </c>
      <c r="C109" s="184" t="s">
        <v>1069</v>
      </c>
      <c r="D109" s="179">
        <v>3086.41</v>
      </c>
    </row>
    <row r="110" spans="1:4" ht="13.5">
      <c r="A110" s="176" t="s">
        <v>768</v>
      </c>
      <c r="B110" s="177">
        <v>6</v>
      </c>
      <c r="C110" s="184" t="s">
        <v>1070</v>
      </c>
      <c r="D110" s="179">
        <v>9259.23</v>
      </c>
    </row>
    <row r="111" spans="1:4" ht="13.5">
      <c r="A111" s="176" t="s">
        <v>770</v>
      </c>
      <c r="B111" s="177">
        <v>4</v>
      </c>
      <c r="C111" s="184" t="s">
        <v>1071</v>
      </c>
      <c r="D111" s="179">
        <v>2006.17</v>
      </c>
    </row>
    <row r="112" spans="1:4" ht="13.5">
      <c r="A112" s="176" t="s">
        <v>323</v>
      </c>
      <c r="B112" s="177">
        <v>5</v>
      </c>
      <c r="C112" s="182" t="s">
        <v>528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902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903</v>
      </c>
      <c r="D115" s="179">
        <v>61455880.060000002</v>
      </c>
    </row>
    <row r="116" spans="1:4" ht="13.5">
      <c r="A116" s="176" t="s">
        <v>322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1072</v>
      </c>
      <c r="D118" s="179">
        <v>783724.4</v>
      </c>
    </row>
    <row r="119" spans="1:4" ht="13.5">
      <c r="A119" s="176" t="s">
        <v>532</v>
      </c>
      <c r="B119" s="177">
        <v>6</v>
      </c>
      <c r="C119" s="184" t="s">
        <v>845</v>
      </c>
      <c r="D119" s="179">
        <v>164981.01999999999</v>
      </c>
    </row>
    <row r="120" spans="1:4" ht="13.5">
      <c r="A120" s="176" t="s">
        <v>534</v>
      </c>
      <c r="B120" s="177">
        <v>4</v>
      </c>
      <c r="C120" s="184" t="s">
        <v>846</v>
      </c>
      <c r="D120" s="179">
        <v>18504.060000000001</v>
      </c>
    </row>
    <row r="121" spans="1:4" ht="13.5">
      <c r="A121" s="176" t="s">
        <v>536</v>
      </c>
      <c r="B121" s="177">
        <v>2</v>
      </c>
      <c r="C121" s="184" t="s">
        <v>847</v>
      </c>
      <c r="D121" s="179">
        <v>13589.24</v>
      </c>
    </row>
    <row r="122" spans="1:4" ht="13.5">
      <c r="A122" s="176" t="s">
        <v>538</v>
      </c>
      <c r="B122" s="177">
        <v>0</v>
      </c>
      <c r="C122" s="184" t="s">
        <v>848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849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850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851</v>
      </c>
      <c r="D125" s="179">
        <v>41402.92</v>
      </c>
    </row>
    <row r="126" spans="1:4" ht="13.5">
      <c r="A126" s="176" t="s">
        <v>543</v>
      </c>
      <c r="B126" s="177">
        <v>7</v>
      </c>
      <c r="C126" s="182" t="s">
        <v>544</v>
      </c>
      <c r="D126" s="179">
        <v>10249353.1</v>
      </c>
    </row>
    <row r="127" spans="1:4" ht="13.5">
      <c r="A127" s="176" t="s">
        <v>1073</v>
      </c>
      <c r="B127" s="177">
        <v>9</v>
      </c>
      <c r="C127" s="183" t="s">
        <v>1074</v>
      </c>
      <c r="D127" s="179">
        <v>10249353.1</v>
      </c>
    </row>
    <row r="128" spans="1:4" ht="13.5">
      <c r="A128" s="176" t="s">
        <v>1075</v>
      </c>
      <c r="B128" s="177">
        <v>7</v>
      </c>
      <c r="C128" s="184" t="s">
        <v>1076</v>
      </c>
      <c r="D128" s="179">
        <v>6774056.3200000003</v>
      </c>
    </row>
    <row r="129" spans="1:4" ht="13.5">
      <c r="A129" s="176" t="s">
        <v>1148</v>
      </c>
      <c r="B129" s="177">
        <v>3</v>
      </c>
      <c r="C129" s="184" t="s">
        <v>1149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852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853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854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1079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1082</v>
      </c>
      <c r="D135" s="179">
        <v>202779.87</v>
      </c>
    </row>
    <row r="136" spans="1:4" ht="13.5">
      <c r="A136" s="176" t="s">
        <v>1150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324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325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905</v>
      </c>
      <c r="D144" s="179">
        <v>-1096364303.4300001</v>
      </c>
    </row>
    <row r="145" spans="1:4" ht="13.5">
      <c r="A145" s="176" t="s">
        <v>327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906</v>
      </c>
      <c r="D151" s="179">
        <v>32953683.989999998</v>
      </c>
    </row>
    <row r="152" spans="1:4" ht="13.5">
      <c r="A152" s="176" t="s">
        <v>326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907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908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857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858</v>
      </c>
      <c r="D158" s="179">
        <v>-86619890.200000003</v>
      </c>
    </row>
    <row r="159" spans="1:4" ht="13.5">
      <c r="A159" s="176" t="s">
        <v>294</v>
      </c>
      <c r="B159" s="177">
        <v>8</v>
      </c>
      <c r="C159" s="182" t="s">
        <v>295</v>
      </c>
      <c r="D159" s="179">
        <v>78486039.650000006</v>
      </c>
    </row>
    <row r="160" spans="1:4" ht="13.5">
      <c r="A160" s="176" t="s">
        <v>296</v>
      </c>
      <c r="B160" s="177">
        <v>9</v>
      </c>
      <c r="C160" s="183" t="s">
        <v>295</v>
      </c>
      <c r="D160" s="179">
        <v>64591710.090000004</v>
      </c>
    </row>
    <row r="161" spans="1:4" ht="13.5">
      <c r="A161" s="176" t="s">
        <v>297</v>
      </c>
      <c r="B161" s="177">
        <v>7</v>
      </c>
      <c r="C161" s="184" t="s">
        <v>1083</v>
      </c>
      <c r="D161" s="179">
        <v>64591710.090000004</v>
      </c>
    </row>
    <row r="162" spans="1:4" ht="13.5">
      <c r="A162" s="176" t="s">
        <v>859</v>
      </c>
      <c r="B162" s="177">
        <v>4</v>
      </c>
      <c r="C162" s="183" t="s">
        <v>860</v>
      </c>
      <c r="D162" s="179">
        <v>13894329.560000001</v>
      </c>
    </row>
    <row r="163" spans="1:4" ht="13.5">
      <c r="A163" s="176" t="s">
        <v>861</v>
      </c>
      <c r="B163" s="177">
        <v>0</v>
      </c>
      <c r="C163" s="184" t="s">
        <v>862</v>
      </c>
      <c r="D163" s="179">
        <v>167259.56</v>
      </c>
    </row>
    <row r="164" spans="1:4" ht="13.5">
      <c r="A164" s="176" t="s">
        <v>1084</v>
      </c>
      <c r="B164" s="177">
        <v>9</v>
      </c>
      <c r="C164" s="184" t="s">
        <v>1085</v>
      </c>
      <c r="D164" s="179">
        <v>13727070</v>
      </c>
    </row>
    <row r="165" spans="1:4" ht="13.5">
      <c r="A165" s="176" t="s">
        <v>674</v>
      </c>
      <c r="B165" s="177">
        <v>1</v>
      </c>
      <c r="C165" s="181" t="s">
        <v>675</v>
      </c>
      <c r="D165" s="179">
        <v>-46250784.549999997</v>
      </c>
    </row>
    <row r="166" spans="1:4" ht="13.5">
      <c r="A166" s="176" t="s">
        <v>676</v>
      </c>
      <c r="B166" s="177">
        <v>5</v>
      </c>
      <c r="C166" s="182" t="s">
        <v>675</v>
      </c>
      <c r="D166" s="179">
        <v>-46250784.549999997</v>
      </c>
    </row>
    <row r="167" spans="1:4" ht="13.5">
      <c r="A167" s="176" t="s">
        <v>677</v>
      </c>
      <c r="B167" s="177">
        <v>0</v>
      </c>
      <c r="C167" s="183" t="s">
        <v>675</v>
      </c>
      <c r="D167" s="179">
        <v>-46250784.549999997</v>
      </c>
    </row>
    <row r="168" spans="1:4" ht="13.5">
      <c r="A168" s="176" t="s">
        <v>678</v>
      </c>
      <c r="B168" s="177">
        <v>5</v>
      </c>
      <c r="C168" s="184" t="s">
        <v>679</v>
      </c>
      <c r="D168" s="179">
        <v>-46250784.549999997</v>
      </c>
    </row>
    <row r="169" spans="1:4" ht="13.5">
      <c r="A169" s="176" t="s">
        <v>1151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336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910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1152</v>
      </c>
      <c r="D174" s="179">
        <v>10301001.41</v>
      </c>
    </row>
    <row r="175" spans="1:4" ht="13.5">
      <c r="A175" s="176" t="s">
        <v>337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863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864</v>
      </c>
      <c r="D178" s="179">
        <v>65576651.810000002</v>
      </c>
    </row>
    <row r="179" spans="1:4" ht="13.5">
      <c r="A179" s="176" t="s">
        <v>564</v>
      </c>
      <c r="B179" s="177">
        <v>0</v>
      </c>
      <c r="C179" s="182" t="s">
        <v>565</v>
      </c>
      <c r="D179" s="179">
        <v>25941570.149999999</v>
      </c>
    </row>
    <row r="180" spans="1:4" ht="13.5">
      <c r="A180" s="176" t="s">
        <v>566</v>
      </c>
      <c r="B180" s="177">
        <v>9</v>
      </c>
      <c r="C180" s="183" t="s">
        <v>912</v>
      </c>
      <c r="D180" s="179">
        <v>25941570.149999999</v>
      </c>
    </row>
    <row r="181" spans="1:4" ht="13.5">
      <c r="A181" s="176" t="s">
        <v>568</v>
      </c>
      <c r="B181" s="177">
        <v>7</v>
      </c>
      <c r="C181" s="184" t="s">
        <v>569</v>
      </c>
      <c r="D181" s="179">
        <v>15755831.550000001</v>
      </c>
    </row>
    <row r="182" spans="1:4" ht="13.5">
      <c r="A182" s="176" t="s">
        <v>570</v>
      </c>
      <c r="B182" s="177">
        <v>5</v>
      </c>
      <c r="C182" s="184" t="s">
        <v>571</v>
      </c>
      <c r="D182" s="179">
        <v>10185738.6</v>
      </c>
    </row>
    <row r="183" spans="1:4" ht="13.5">
      <c r="A183" s="176" t="s">
        <v>574</v>
      </c>
      <c r="B183" s="177">
        <v>8</v>
      </c>
      <c r="C183" s="182" t="s">
        <v>575</v>
      </c>
      <c r="D183" s="179">
        <v>12174663.699999999</v>
      </c>
    </row>
    <row r="184" spans="1:4" ht="13.5">
      <c r="A184" s="176" t="s">
        <v>576</v>
      </c>
      <c r="B184" s="177">
        <v>3</v>
      </c>
      <c r="C184" s="183" t="s">
        <v>577</v>
      </c>
      <c r="D184" s="179">
        <v>12174663.699999999</v>
      </c>
    </row>
    <row r="185" spans="1:4" ht="13.5">
      <c r="A185" s="176" t="s">
        <v>578</v>
      </c>
      <c r="B185" s="177">
        <v>8</v>
      </c>
      <c r="C185" s="184" t="s">
        <v>1086</v>
      </c>
      <c r="D185" s="179">
        <v>12174663.699999999</v>
      </c>
    </row>
    <row r="186" spans="1:4" ht="13.5">
      <c r="A186" s="176" t="s">
        <v>329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1087</v>
      </c>
      <c r="D189" s="179">
        <v>30786646.5</v>
      </c>
    </row>
    <row r="190" spans="1:4" ht="13.5">
      <c r="A190" s="176" t="s">
        <v>1088</v>
      </c>
      <c r="B190" s="177">
        <v>0</v>
      </c>
      <c r="C190" s="184" t="s">
        <v>1089</v>
      </c>
      <c r="D190" s="179">
        <v>82182458.75</v>
      </c>
    </row>
    <row r="191" spans="1:4" ht="13.5">
      <c r="A191" s="176" t="s">
        <v>1090</v>
      </c>
      <c r="B191" s="177">
        <v>9</v>
      </c>
      <c r="C191" s="184" t="s">
        <v>1091</v>
      </c>
      <c r="D191" s="179">
        <v>220975.59</v>
      </c>
    </row>
    <row r="192" spans="1:4" ht="13.5">
      <c r="A192" s="176" t="s">
        <v>1092</v>
      </c>
      <c r="B192" s="177">
        <v>7</v>
      </c>
      <c r="C192" s="184" t="s">
        <v>1093</v>
      </c>
      <c r="D192" s="179">
        <v>319201.58</v>
      </c>
    </row>
    <row r="193" spans="1:4" ht="13.5">
      <c r="A193" s="176" t="s">
        <v>1094</v>
      </c>
      <c r="B193" s="177">
        <v>5</v>
      </c>
      <c r="C193" s="184" t="s">
        <v>1095</v>
      </c>
      <c r="D193" s="179">
        <v>30511787.379999999</v>
      </c>
    </row>
    <row r="194" spans="1:4" ht="13.5">
      <c r="A194" s="176" t="s">
        <v>1096</v>
      </c>
      <c r="B194" s="177">
        <v>3</v>
      </c>
      <c r="C194" s="184" t="s">
        <v>1097</v>
      </c>
      <c r="D194" s="179">
        <v>25210.83</v>
      </c>
    </row>
    <row r="195" spans="1:4" ht="13.5">
      <c r="A195" s="176" t="s">
        <v>1153</v>
      </c>
      <c r="B195" s="177">
        <v>0</v>
      </c>
      <c r="C195" s="184" t="s">
        <v>1154</v>
      </c>
      <c r="D195" s="179">
        <v>18623.22</v>
      </c>
    </row>
    <row r="196" spans="1:4" ht="13.5">
      <c r="A196" s="176" t="s">
        <v>1155</v>
      </c>
      <c r="B196" s="177">
        <v>8</v>
      </c>
      <c r="C196" s="184" t="s">
        <v>1156</v>
      </c>
      <c r="D196" s="179">
        <v>6331601.7999999998</v>
      </c>
    </row>
    <row r="197" spans="1:4" ht="13.5">
      <c r="A197" s="176" t="s">
        <v>1100</v>
      </c>
      <c r="B197" s="177">
        <v>6</v>
      </c>
      <c r="C197" s="184" t="s">
        <v>1101</v>
      </c>
      <c r="D197" s="179">
        <v>8498354.4800000004</v>
      </c>
    </row>
    <row r="198" spans="1:4" ht="13.5">
      <c r="A198" s="176" t="s">
        <v>1157</v>
      </c>
      <c r="B198" s="177">
        <v>0</v>
      </c>
      <c r="C198" s="184" t="s">
        <v>1158</v>
      </c>
      <c r="D198" s="179">
        <v>36999.31</v>
      </c>
    </row>
    <row r="199" spans="1:4" ht="13.5">
      <c r="A199" s="176" t="s">
        <v>332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1159</v>
      </c>
      <c r="B200" s="177">
        <v>7</v>
      </c>
      <c r="C200" s="182" t="s">
        <v>1160</v>
      </c>
      <c r="D200" s="179">
        <v>21066.31</v>
      </c>
    </row>
    <row r="201" spans="1:4" ht="13.5">
      <c r="A201" s="176" t="s">
        <v>1161</v>
      </c>
      <c r="B201" s="177">
        <v>2</v>
      </c>
      <c r="C201" s="183" t="s">
        <v>1160</v>
      </c>
      <c r="D201" s="179">
        <v>21066.31</v>
      </c>
    </row>
    <row r="202" spans="1:4" ht="13.5">
      <c r="A202" s="176" t="s">
        <v>1162</v>
      </c>
      <c r="B202" s="177">
        <v>2</v>
      </c>
      <c r="C202" s="184" t="s">
        <v>1163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1164</v>
      </c>
      <c r="D204" s="179">
        <v>27409.73</v>
      </c>
    </row>
    <row r="205" spans="1:4" ht="13.5">
      <c r="A205" s="176" t="s">
        <v>1165</v>
      </c>
      <c r="B205" s="177">
        <v>3</v>
      </c>
      <c r="C205" s="184" t="s">
        <v>1166</v>
      </c>
      <c r="D205" s="179">
        <v>27409.73</v>
      </c>
    </row>
    <row r="206" spans="1:4" ht="13.5">
      <c r="A206" s="176" t="s">
        <v>333</v>
      </c>
      <c r="B206" s="177">
        <v>9</v>
      </c>
      <c r="C206" s="183" t="s">
        <v>1102</v>
      </c>
      <c r="D206" s="179">
        <v>440302.37</v>
      </c>
    </row>
    <row r="207" spans="1:4" ht="13.5">
      <c r="A207" s="176" t="s">
        <v>330</v>
      </c>
      <c r="B207" s="177">
        <v>1</v>
      </c>
      <c r="C207" s="184" t="s">
        <v>1103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584</v>
      </c>
      <c r="D208" s="179">
        <v>462631.57</v>
      </c>
    </row>
    <row r="209" spans="1:4" ht="13.5">
      <c r="A209" s="176" t="s">
        <v>913</v>
      </c>
      <c r="B209" s="177">
        <v>0</v>
      </c>
      <c r="C209" s="184" t="s">
        <v>1105</v>
      </c>
      <c r="D209" s="179">
        <v>386513.79</v>
      </c>
    </row>
    <row r="210" spans="1:4" ht="13.5">
      <c r="A210" s="176" t="s">
        <v>1167</v>
      </c>
      <c r="B210" s="177">
        <v>8</v>
      </c>
      <c r="C210" s="184" t="s">
        <v>1168</v>
      </c>
      <c r="D210" s="179">
        <v>76117.78</v>
      </c>
    </row>
    <row r="211" spans="1:4" ht="13.5">
      <c r="A211" s="176" t="s">
        <v>1169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331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1017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1018</v>
      </c>
      <c r="D217" s="179">
        <v>18404442</v>
      </c>
    </row>
    <row r="218" spans="1:4" ht="13.5">
      <c r="A218" s="176" t="s">
        <v>1019</v>
      </c>
      <c r="B218" s="177">
        <v>0</v>
      </c>
      <c r="C218" s="184" t="s">
        <v>1020</v>
      </c>
      <c r="D218" s="179">
        <v>24560392.710000001</v>
      </c>
    </row>
    <row r="219" spans="1:4" ht="13.5">
      <c r="A219" s="176" t="s">
        <v>1021</v>
      </c>
      <c r="B219" s="177">
        <v>9</v>
      </c>
      <c r="C219" s="184" t="s">
        <v>1022</v>
      </c>
      <c r="D219" s="179">
        <v>41100837.5</v>
      </c>
    </row>
    <row r="220" spans="1:4" ht="13.5">
      <c r="A220" s="176" t="s">
        <v>1023</v>
      </c>
      <c r="B220" s="177">
        <v>7</v>
      </c>
      <c r="C220" s="184" t="s">
        <v>1024</v>
      </c>
      <c r="D220" s="179">
        <v>31461.83</v>
      </c>
    </row>
    <row r="221" spans="1:4" ht="13.5">
      <c r="A221" s="176" t="s">
        <v>1025</v>
      </c>
      <c r="B221" s="177">
        <v>5</v>
      </c>
      <c r="C221" s="184" t="s">
        <v>1026</v>
      </c>
      <c r="D221" s="179">
        <v>7855034.2400000002</v>
      </c>
    </row>
    <row r="222" spans="1:4" ht="13.5">
      <c r="A222" s="176" t="s">
        <v>1170</v>
      </c>
      <c r="B222" s="177">
        <v>3</v>
      </c>
      <c r="C222" s="184" t="s">
        <v>1171</v>
      </c>
      <c r="D222" s="179">
        <v>1731.2</v>
      </c>
    </row>
    <row r="223" spans="1:4" ht="13.5">
      <c r="A223" s="176" t="s">
        <v>1027</v>
      </c>
      <c r="B223" s="177">
        <v>1</v>
      </c>
      <c r="C223" s="184" t="s">
        <v>1028</v>
      </c>
      <c r="D223" s="179">
        <v>13893938.619999999</v>
      </c>
    </row>
    <row r="224" spans="1:4" ht="13.5">
      <c r="A224" s="176" t="s">
        <v>1029</v>
      </c>
      <c r="B224" s="177">
        <v>0</v>
      </c>
      <c r="C224" s="184" t="s">
        <v>1030</v>
      </c>
      <c r="D224" s="179">
        <v>264922.81</v>
      </c>
    </row>
    <row r="225" spans="1:4" ht="13.5">
      <c r="A225" s="176" t="s">
        <v>1031</v>
      </c>
      <c r="B225" s="177">
        <v>8</v>
      </c>
      <c r="C225" s="184" t="s">
        <v>1032</v>
      </c>
      <c r="D225" s="179">
        <v>6032345.4800000004</v>
      </c>
    </row>
    <row r="226" spans="1:4" ht="13.5">
      <c r="A226" s="176" t="s">
        <v>1033</v>
      </c>
      <c r="B226" s="177">
        <v>6</v>
      </c>
      <c r="C226" s="184" t="s">
        <v>1034</v>
      </c>
      <c r="D226" s="179">
        <v>2007460.64</v>
      </c>
    </row>
    <row r="227" spans="1:4" ht="13.5">
      <c r="A227" s="176" t="s">
        <v>1172</v>
      </c>
      <c r="B227" s="177">
        <v>0</v>
      </c>
      <c r="C227" s="184" t="s">
        <v>1173</v>
      </c>
      <c r="D227" s="179">
        <v>5467857.71</v>
      </c>
    </row>
    <row r="228" spans="1:4" ht="13.5">
      <c r="A228" s="176" t="s">
        <v>1174</v>
      </c>
      <c r="B228" s="177">
        <v>8</v>
      </c>
      <c r="C228" s="184" t="s">
        <v>1175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795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796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797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798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799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1176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800</v>
      </c>
      <c r="D242" s="179">
        <v>39822.300000000003</v>
      </c>
    </row>
    <row r="243" spans="1:4" ht="13.5">
      <c r="A243" s="176" t="s">
        <v>436</v>
      </c>
      <c r="B243" s="177">
        <v>0</v>
      </c>
      <c r="C243" s="184" t="s">
        <v>801</v>
      </c>
      <c r="D243" s="179">
        <v>146535.9</v>
      </c>
    </row>
    <row r="244" spans="1:4" ht="13.5">
      <c r="A244" s="176" t="s">
        <v>438</v>
      </c>
      <c r="B244" s="177">
        <v>9</v>
      </c>
      <c r="C244" s="184" t="s">
        <v>802</v>
      </c>
      <c r="D244" s="179">
        <v>15630.47</v>
      </c>
    </row>
    <row r="245" spans="1:4" ht="13.5">
      <c r="A245" s="176" t="s">
        <v>440</v>
      </c>
      <c r="B245" s="177">
        <v>7</v>
      </c>
      <c r="C245" s="184" t="s">
        <v>1177</v>
      </c>
      <c r="D245" s="179">
        <v>36786.6</v>
      </c>
    </row>
    <row r="246" spans="1:4" ht="13.5">
      <c r="A246" s="176" t="s">
        <v>442</v>
      </c>
      <c r="B246" s="177">
        <v>5</v>
      </c>
      <c r="C246" s="184" t="s">
        <v>804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805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942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806</v>
      </c>
      <c r="D249" s="179">
        <v>23143.39</v>
      </c>
    </row>
    <row r="250" spans="1:4" ht="13.5">
      <c r="A250" s="176" t="s">
        <v>1178</v>
      </c>
      <c r="B250" s="177">
        <v>8</v>
      </c>
      <c r="C250" s="184" t="s">
        <v>1179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807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808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1035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891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809</v>
      </c>
      <c r="D257" s="179">
        <v>358621.59</v>
      </c>
    </row>
    <row r="258" spans="1:4" ht="13.5">
      <c r="A258" s="176" t="s">
        <v>451</v>
      </c>
      <c r="B258" s="177">
        <v>6</v>
      </c>
      <c r="C258" s="184" t="s">
        <v>1180</v>
      </c>
      <c r="D258" s="179">
        <v>1740</v>
      </c>
    </row>
    <row r="259" spans="1:4" ht="13.5">
      <c r="A259" s="176" t="s">
        <v>1181</v>
      </c>
      <c r="B259" s="177">
        <v>2</v>
      </c>
      <c r="C259" s="184" t="s">
        <v>1182</v>
      </c>
      <c r="D259" s="179">
        <v>24976.28</v>
      </c>
    </row>
    <row r="260" spans="1:4" ht="13.5">
      <c r="A260" s="176" t="s">
        <v>1036</v>
      </c>
      <c r="B260" s="177">
        <v>0</v>
      </c>
      <c r="C260" s="184" t="s">
        <v>1037</v>
      </c>
      <c r="D260" s="179">
        <v>1812.6</v>
      </c>
    </row>
    <row r="261" spans="1:4" ht="13.5">
      <c r="A261" s="176" t="s">
        <v>892</v>
      </c>
      <c r="B261" s="177">
        <v>9</v>
      </c>
      <c r="C261" s="184" t="s">
        <v>1038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810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811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812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813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814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815</v>
      </c>
      <c r="D268" s="179">
        <v>408025.95</v>
      </c>
    </row>
    <row r="269" spans="1:4" ht="13.5">
      <c r="A269" s="176" t="s">
        <v>632</v>
      </c>
      <c r="B269" s="177">
        <v>0</v>
      </c>
      <c r="C269" s="184" t="s">
        <v>816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817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818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819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820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821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894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895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822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823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824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825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896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897</v>
      </c>
      <c r="D284" s="179">
        <v>3.41</v>
      </c>
    </row>
    <row r="285" spans="1:4" ht="13.5">
      <c r="A285" s="176" t="s">
        <v>473</v>
      </c>
      <c r="B285" s="177">
        <v>1</v>
      </c>
      <c r="C285" s="184" t="s">
        <v>1039</v>
      </c>
      <c r="D285" s="179">
        <v>74399.69</v>
      </c>
    </row>
    <row r="286" spans="1:4" ht="13.5">
      <c r="A286" s="176" t="s">
        <v>601</v>
      </c>
      <c r="B286" s="177">
        <v>4</v>
      </c>
      <c r="C286" s="182" t="s">
        <v>943</v>
      </c>
      <c r="D286" s="179">
        <v>10437</v>
      </c>
    </row>
    <row r="287" spans="1:4" ht="13.5">
      <c r="A287" s="176" t="s">
        <v>944</v>
      </c>
      <c r="B287" s="177">
        <v>0</v>
      </c>
      <c r="C287" s="183" t="s">
        <v>1040</v>
      </c>
      <c r="D287" s="179">
        <v>10437</v>
      </c>
    </row>
    <row r="288" spans="1:4" ht="13.5">
      <c r="A288" s="176" t="s">
        <v>946</v>
      </c>
      <c r="B288" s="177">
        <v>0</v>
      </c>
      <c r="C288" s="184" t="s">
        <v>1041</v>
      </c>
      <c r="D288" s="179">
        <v>10437</v>
      </c>
    </row>
    <row r="289" spans="1:4" ht="13.5">
      <c r="A289" s="176" t="s">
        <v>748</v>
      </c>
      <c r="B289" s="177">
        <v>6</v>
      </c>
      <c r="C289" s="182" t="s">
        <v>826</v>
      </c>
      <c r="D289" s="179">
        <v>89428.82</v>
      </c>
    </row>
    <row r="290" spans="1:4" ht="13.5">
      <c r="A290" s="176" t="s">
        <v>749</v>
      </c>
      <c r="B290" s="177">
        <v>1</v>
      </c>
      <c r="C290" s="183" t="s">
        <v>826</v>
      </c>
      <c r="D290" s="179">
        <v>89428.82</v>
      </c>
    </row>
    <row r="291" spans="1:4" ht="13.5">
      <c r="A291" s="176" t="s">
        <v>750</v>
      </c>
      <c r="B291" s="177">
        <v>0</v>
      </c>
      <c r="C291" s="184" t="s">
        <v>783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827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828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1047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1048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673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1049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1183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829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1050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1051</v>
      </c>
      <c r="B308" s="177">
        <v>5</v>
      </c>
      <c r="C308" s="182" t="s">
        <v>1052</v>
      </c>
      <c r="D308" s="179">
        <v>37906576.969999999</v>
      </c>
    </row>
    <row r="309" spans="1:4" ht="13.5">
      <c r="A309" s="176" t="s">
        <v>1053</v>
      </c>
      <c r="B309" s="177">
        <v>6</v>
      </c>
      <c r="C309" s="183" t="s">
        <v>1054</v>
      </c>
      <c r="D309" s="179">
        <v>37906576.969999999</v>
      </c>
    </row>
    <row r="310" spans="1:4" ht="13.5">
      <c r="A310" s="176" t="s">
        <v>1055</v>
      </c>
      <c r="B310" s="177">
        <v>3</v>
      </c>
      <c r="C310" s="184" t="s">
        <v>1184</v>
      </c>
      <c r="D310" s="179">
        <v>37906576.969999999</v>
      </c>
    </row>
    <row r="311" spans="1:4" ht="13.5">
      <c r="A311" s="176" t="s">
        <v>334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830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831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1059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832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338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833</v>
      </c>
      <c r="D328" s="179">
        <v>721.05</v>
      </c>
    </row>
    <row r="329" spans="1:4" ht="13.5">
      <c r="A329" s="176" t="s">
        <v>340</v>
      </c>
      <c r="B329" s="177">
        <v>4</v>
      </c>
      <c r="C329" s="184" t="s">
        <v>834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339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835</v>
      </c>
      <c r="D333" s="179">
        <v>259.58</v>
      </c>
    </row>
    <row r="334" spans="1:4" ht="13.5">
      <c r="A334" s="176" t="s">
        <v>341</v>
      </c>
      <c r="B334" s="177">
        <v>8</v>
      </c>
      <c r="C334" s="184" t="s">
        <v>836</v>
      </c>
      <c r="D334" s="179">
        <v>259.58</v>
      </c>
    </row>
    <row r="335" spans="1:4" ht="13.5">
      <c r="A335" s="176" t="s">
        <v>1185</v>
      </c>
      <c r="B335" s="177">
        <v>8</v>
      </c>
      <c r="C335" s="178" t="s">
        <v>620</v>
      </c>
      <c r="D335" s="179">
        <v>122146286.18000001</v>
      </c>
    </row>
    <row r="336" spans="1:4" ht="13.5">
      <c r="A336" s="176" t="s">
        <v>634</v>
      </c>
      <c r="B336" s="177">
        <v>8</v>
      </c>
      <c r="C336" s="180" t="s">
        <v>620</v>
      </c>
      <c r="D336" s="179">
        <v>122146286.18000001</v>
      </c>
    </row>
    <row r="337" spans="1:4" ht="13.5">
      <c r="A337" s="176" t="s">
        <v>635</v>
      </c>
      <c r="B337" s="177">
        <v>1</v>
      </c>
      <c r="C337" s="181" t="s">
        <v>623</v>
      </c>
      <c r="D337" s="179">
        <v>122146286.18000001</v>
      </c>
    </row>
    <row r="338" spans="1:4" ht="13.5">
      <c r="A338" s="176" t="s">
        <v>636</v>
      </c>
      <c r="B338" s="177">
        <v>5</v>
      </c>
      <c r="C338" s="182" t="s">
        <v>637</v>
      </c>
      <c r="D338" s="179">
        <v>122146286.18000001</v>
      </c>
    </row>
    <row r="339" spans="1:4" ht="13.5">
      <c r="A339" s="176" t="s">
        <v>638</v>
      </c>
      <c r="B339" s="177">
        <v>1</v>
      </c>
      <c r="C339" s="183" t="s">
        <v>639</v>
      </c>
      <c r="D339" s="179">
        <v>122146286.18000001</v>
      </c>
    </row>
    <row r="340" spans="1:4" ht="13.5">
      <c r="A340" s="176" t="s">
        <v>640</v>
      </c>
      <c r="B340" s="177">
        <v>6</v>
      </c>
      <c r="C340" s="184" t="s">
        <v>641</v>
      </c>
      <c r="D340" s="179">
        <v>42865000</v>
      </c>
    </row>
    <row r="341" spans="1:4" ht="13.5">
      <c r="A341" s="176" t="s">
        <v>642</v>
      </c>
      <c r="B341" s="177">
        <v>4</v>
      </c>
      <c r="C341" s="184" t="s">
        <v>643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366" t="s">
        <v>590</v>
      </c>
      <c r="B1" s="366"/>
      <c r="C1" s="31" t="s">
        <v>591</v>
      </c>
      <c r="D1" s="33" t="s">
        <v>1107</v>
      </c>
      <c r="E1" s="32" t="s">
        <v>592</v>
      </c>
      <c r="F1" s="32" t="s">
        <v>596</v>
      </c>
      <c r="G1" s="32" t="s">
        <v>608</v>
      </c>
      <c r="H1" s="33" t="s">
        <v>1108</v>
      </c>
    </row>
    <row r="2" spans="1:13">
      <c r="A2" s="84">
        <v>1</v>
      </c>
      <c r="B2" s="78">
        <v>-7</v>
      </c>
      <c r="C2" s="78" t="s">
        <v>343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312</v>
      </c>
      <c r="B3" s="78">
        <v>-4</v>
      </c>
      <c r="C3" s="78" t="s">
        <v>344</v>
      </c>
      <c r="D3" s="80">
        <f>IFERROR(VLOOKUP($A3,'Balancete 2015'!$A:$D,4,0), "0")</f>
        <v>578.22</v>
      </c>
      <c r="E3" s="81"/>
      <c r="F3" s="81"/>
      <c r="G3" s="81" t="s">
        <v>593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345</v>
      </c>
      <c r="B4" s="78">
        <v>-2</v>
      </c>
      <c r="C4" s="78" t="s">
        <v>346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347</v>
      </c>
      <c r="B5" s="78">
        <v>0</v>
      </c>
      <c r="C5" s="78" t="s">
        <v>348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349</v>
      </c>
      <c r="B6" s="78">
        <v>-5</v>
      </c>
      <c r="C6" s="78" t="s">
        <v>348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350</v>
      </c>
      <c r="B7" s="78">
        <v>-3</v>
      </c>
      <c r="C7" s="78" t="s">
        <v>367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351</v>
      </c>
      <c r="B8" s="78">
        <v>0</v>
      </c>
      <c r="C8" s="78" t="s">
        <v>352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353</v>
      </c>
      <c r="B9" s="78">
        <v>-2</v>
      </c>
      <c r="C9" s="78" t="s">
        <v>368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354</v>
      </c>
      <c r="B10" s="78">
        <v>-8</v>
      </c>
      <c r="C10" s="78" t="s">
        <v>368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355</v>
      </c>
      <c r="B11" s="78">
        <v>-6</v>
      </c>
      <c r="C11" s="78" t="s">
        <v>368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313</v>
      </c>
      <c r="B12" s="78">
        <v>-1</v>
      </c>
      <c r="C12" s="78" t="s">
        <v>356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357</v>
      </c>
      <c r="B13" s="78">
        <v>0</v>
      </c>
      <c r="C13" s="78" t="s">
        <v>358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359</v>
      </c>
      <c r="B14" s="78">
        <v>-3</v>
      </c>
      <c r="C14" s="78" t="s">
        <v>360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369</v>
      </c>
      <c r="B15" s="78">
        <v>-8</v>
      </c>
      <c r="C15" s="78" t="s">
        <v>370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371</v>
      </c>
      <c r="B16" s="78">
        <v>-9</v>
      </c>
      <c r="C16" s="78" t="s">
        <v>372</v>
      </c>
      <c r="D16" s="80">
        <f>IFERROR(VLOOKUP($A16,'Balancete 2015'!$A:$D,4,0), "0")</f>
        <v>103286039.34999999</v>
      </c>
      <c r="E16" s="81"/>
      <c r="F16" s="81"/>
      <c r="G16" s="81" t="s">
        <v>594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362</v>
      </c>
      <c r="B17" s="78">
        <v>-9</v>
      </c>
      <c r="C17" s="78" t="s">
        <v>363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364</v>
      </c>
      <c r="B18" s="78">
        <v>-7</v>
      </c>
      <c r="C18" s="78" t="s">
        <v>365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315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373</v>
      </c>
      <c r="D21" s="80">
        <f>IFERROR(VLOOKUP($A21,'Balancete 2015'!$A:$D,4,0), "0")</f>
        <v>612939699.64999998</v>
      </c>
      <c r="E21" s="81"/>
      <c r="F21" s="81"/>
      <c r="G21" s="81" t="s">
        <v>595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374</v>
      </c>
      <c r="B22" s="78">
        <v>-3</v>
      </c>
      <c r="C22" s="78" t="s">
        <v>375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376</v>
      </c>
      <c r="B23" s="78">
        <v>-6</v>
      </c>
      <c r="C23" s="78" t="s">
        <v>377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378</v>
      </c>
      <c r="B24" s="78">
        <v>-4</v>
      </c>
      <c r="C24" s="78" t="s">
        <v>379</v>
      </c>
      <c r="D24" s="80">
        <f>IFERROR(VLOOKUP($A24,'Balancete 2015'!$A:$D,4,0), "0")</f>
        <v>26092686.260000002</v>
      </c>
      <c r="E24" s="81"/>
      <c r="F24" s="81"/>
      <c r="G24" s="81" t="s">
        <v>597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314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380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316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381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382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383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317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384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385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386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387</v>
      </c>
      <c r="B42" s="78">
        <v>0</v>
      </c>
      <c r="C42" s="78" t="s">
        <v>388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389</v>
      </c>
      <c r="B43" s="78">
        <v>-8</v>
      </c>
      <c r="C43" s="78" t="s">
        <v>390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391</v>
      </c>
      <c r="B44" s="78">
        <v>-6</v>
      </c>
      <c r="C44" s="78" t="s">
        <v>392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393</v>
      </c>
      <c r="B45" s="78">
        <v>-2</v>
      </c>
      <c r="C45" s="78" t="s">
        <v>394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670</v>
      </c>
      <c r="B46" s="78">
        <v>5</v>
      </c>
      <c r="C46" s="78" t="s">
        <v>735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671</v>
      </c>
      <c r="B47" s="78">
        <v>3</v>
      </c>
      <c r="C47" s="78" t="s">
        <v>736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876</v>
      </c>
      <c r="B48" s="78">
        <v>-2</v>
      </c>
      <c r="C48" s="79" t="s">
        <v>877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878</v>
      </c>
      <c r="B49" s="78">
        <v>-8</v>
      </c>
      <c r="C49" s="79" t="s">
        <v>879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880</v>
      </c>
      <c r="B50" s="78">
        <v>-2</v>
      </c>
      <c r="C50" s="79" t="s">
        <v>881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299</v>
      </c>
      <c r="B51" s="78">
        <v>-2</v>
      </c>
      <c r="C51" s="78" t="s">
        <v>300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301</v>
      </c>
      <c r="B52" s="78">
        <v>-7</v>
      </c>
      <c r="C52" s="78" t="s">
        <v>300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302</v>
      </c>
      <c r="B53" s="78">
        <v>-4</v>
      </c>
      <c r="C53" s="78" t="s">
        <v>395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318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265</v>
      </c>
      <c r="B58" s="78">
        <v>-2</v>
      </c>
      <c r="C58" s="78" t="s">
        <v>396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266</v>
      </c>
      <c r="B59" s="78">
        <v>0</v>
      </c>
      <c r="C59" s="78" t="s">
        <v>587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648</v>
      </c>
      <c r="B60" s="78">
        <v>0</v>
      </c>
      <c r="C60" s="78" t="s">
        <v>684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267</v>
      </c>
      <c r="B61" s="78">
        <v>-9</v>
      </c>
      <c r="C61" s="78" t="s">
        <v>397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268</v>
      </c>
      <c r="B62" s="78">
        <v>-7</v>
      </c>
      <c r="C62" s="78" t="s">
        <v>398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269</v>
      </c>
      <c r="B63" s="78">
        <v>-1</v>
      </c>
      <c r="C63" s="78" t="s">
        <v>399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270</v>
      </c>
      <c r="B64" s="78">
        <v>0</v>
      </c>
      <c r="C64" s="78" t="s">
        <v>400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271</v>
      </c>
      <c r="B65" s="78">
        <v>-8</v>
      </c>
      <c r="C65" s="78" t="s">
        <v>401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272</v>
      </c>
      <c r="B66" s="78">
        <v>-8</v>
      </c>
      <c r="C66" s="78" t="s">
        <v>273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274</v>
      </c>
      <c r="B67" s="78">
        <v>-6</v>
      </c>
      <c r="C67" s="78" t="s">
        <v>588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275</v>
      </c>
      <c r="B68" s="78">
        <v>-4</v>
      </c>
      <c r="C68" s="78" t="s">
        <v>402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276</v>
      </c>
      <c r="B69" s="78">
        <v>-2</v>
      </c>
      <c r="C69" s="78" t="s">
        <v>403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404</v>
      </c>
      <c r="B70" s="78">
        <v>0</v>
      </c>
      <c r="C70" s="78" t="s">
        <v>405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672</v>
      </c>
      <c r="B71" s="78">
        <v>2</v>
      </c>
      <c r="C71" s="59" t="s">
        <v>737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277</v>
      </c>
      <c r="B72" s="78">
        <v>0</v>
      </c>
      <c r="C72" s="78" t="s">
        <v>406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278</v>
      </c>
      <c r="B73" s="78">
        <v>-9</v>
      </c>
      <c r="C73" s="78" t="s">
        <v>407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279</v>
      </c>
      <c r="B74" s="78">
        <v>-7</v>
      </c>
      <c r="C74" s="78" t="s">
        <v>408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280</v>
      </c>
      <c r="B75" s="78">
        <v>-5</v>
      </c>
      <c r="C75" s="78" t="s">
        <v>409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281</v>
      </c>
      <c r="B76" s="78">
        <v>-1</v>
      </c>
      <c r="C76" s="78" t="s">
        <v>410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411</v>
      </c>
      <c r="B77" s="78">
        <v>0</v>
      </c>
      <c r="C77" s="78" t="s">
        <v>412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717</v>
      </c>
      <c r="B78" s="78"/>
      <c r="C78" s="59" t="s">
        <v>718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618</v>
      </c>
      <c r="B79" s="78">
        <v>6</v>
      </c>
      <c r="C79" s="78" t="s">
        <v>619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685</v>
      </c>
      <c r="B80" s="78">
        <v>0</v>
      </c>
      <c r="C80" s="78" t="s">
        <v>686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687</v>
      </c>
      <c r="B81" s="78">
        <v>8</v>
      </c>
      <c r="C81" s="78" t="s">
        <v>688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739</v>
      </c>
      <c r="B82" s="78"/>
      <c r="C82" s="78" t="s">
        <v>778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738</v>
      </c>
      <c r="B83" s="78"/>
      <c r="C83" s="78" t="s">
        <v>779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282</v>
      </c>
      <c r="B84" s="78">
        <v>-4</v>
      </c>
      <c r="C84" s="78" t="s">
        <v>413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283</v>
      </c>
      <c r="B85" s="78">
        <v>-2</v>
      </c>
      <c r="C85" s="78" t="s">
        <v>414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719</v>
      </c>
      <c r="B86" s="78">
        <v>0</v>
      </c>
      <c r="C86" s="78" t="s">
        <v>720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741</v>
      </c>
      <c r="B87" s="78">
        <v>9</v>
      </c>
      <c r="C87" s="78" t="s">
        <v>742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284</v>
      </c>
      <c r="B88" s="78">
        <v>-7</v>
      </c>
      <c r="C88" s="78" t="s">
        <v>415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285</v>
      </c>
      <c r="B89" s="78">
        <v>-5</v>
      </c>
      <c r="C89" s="78" t="s">
        <v>416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286</v>
      </c>
      <c r="B90" s="78">
        <v>-3</v>
      </c>
      <c r="C90" s="78" t="s">
        <v>417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743</v>
      </c>
      <c r="B91" s="78">
        <v>0</v>
      </c>
      <c r="C91" s="78" t="s">
        <v>744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745</v>
      </c>
      <c r="B92" s="78">
        <v>8</v>
      </c>
      <c r="C92" s="78" t="s">
        <v>746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747</v>
      </c>
      <c r="B93" s="78">
        <v>6</v>
      </c>
      <c r="C93" s="78" t="s">
        <v>740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1011</v>
      </c>
      <c r="B94" s="78">
        <v>0</v>
      </c>
      <c r="C94" s="103" t="s">
        <v>1012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1013</v>
      </c>
      <c r="B95" s="78">
        <v>-4</v>
      </c>
      <c r="C95" s="103" t="s">
        <v>1014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1015</v>
      </c>
      <c r="B96" s="78">
        <v>-9</v>
      </c>
      <c r="C96" s="103" t="s">
        <v>1016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319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418</v>
      </c>
      <c r="B99" s="78">
        <v>-8</v>
      </c>
      <c r="C99" s="78" t="s">
        <v>419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420</v>
      </c>
      <c r="B100" s="78">
        <v>0</v>
      </c>
      <c r="C100" s="78" t="s">
        <v>421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422</v>
      </c>
      <c r="B101" s="78">
        <v>-9</v>
      </c>
      <c r="C101" s="78" t="s">
        <v>421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423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424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343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320</v>
      </c>
      <c r="B107" s="78">
        <v>-6</v>
      </c>
      <c r="C107" s="78" t="s">
        <v>305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306</v>
      </c>
      <c r="B108" s="78">
        <v>0</v>
      </c>
      <c r="C108" s="78" t="s">
        <v>307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308</v>
      </c>
      <c r="B109" s="78">
        <v>-1</v>
      </c>
      <c r="C109" s="78" t="s">
        <v>309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310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321</v>
      </c>
      <c r="B112" s="78">
        <v>-8</v>
      </c>
      <c r="C112" s="78" t="s">
        <v>516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517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298</v>
      </c>
      <c r="B114" s="78">
        <v>-8</v>
      </c>
      <c r="C114" s="78" t="s">
        <v>518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519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520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521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522</v>
      </c>
      <c r="B118" s="78">
        <v>-1</v>
      </c>
      <c r="C118" s="78" t="s">
        <v>523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524</v>
      </c>
      <c r="B119" s="78">
        <v>-9</v>
      </c>
      <c r="C119" s="78" t="s">
        <v>525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526</v>
      </c>
      <c r="B120" s="78">
        <v>-5</v>
      </c>
      <c r="C120" s="78" t="s">
        <v>527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762</v>
      </c>
      <c r="B121" s="78">
        <v>0</v>
      </c>
      <c r="C121" s="78" t="s">
        <v>763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764</v>
      </c>
      <c r="B122" s="78">
        <v>9</v>
      </c>
      <c r="C122" s="78" t="s">
        <v>765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766</v>
      </c>
      <c r="B123" s="78">
        <v>8</v>
      </c>
      <c r="C123" s="78" t="s">
        <v>767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768</v>
      </c>
      <c r="B124" s="78">
        <v>6</v>
      </c>
      <c r="C124" s="78" t="s">
        <v>769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770</v>
      </c>
      <c r="B125" s="78">
        <v>4</v>
      </c>
      <c r="C125" s="78" t="s">
        <v>771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323</v>
      </c>
      <c r="B126" s="78">
        <v>-5</v>
      </c>
      <c r="C126" s="78" t="s">
        <v>528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529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530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322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531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532</v>
      </c>
      <c r="B133" s="78">
        <v>-6</v>
      </c>
      <c r="C133" s="78" t="s">
        <v>533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534</v>
      </c>
      <c r="B134" s="78">
        <v>-4</v>
      </c>
      <c r="C134" s="78" t="s">
        <v>535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536</v>
      </c>
      <c r="B135" s="78">
        <v>-2</v>
      </c>
      <c r="C135" s="78" t="s">
        <v>537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538</v>
      </c>
      <c r="B136" s="78">
        <v>0</v>
      </c>
      <c r="C136" s="78" t="s">
        <v>539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540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541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542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543</v>
      </c>
      <c r="B140" s="78">
        <v>-7</v>
      </c>
      <c r="C140" s="78" t="s">
        <v>544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545</v>
      </c>
      <c r="B141" s="78">
        <v>-2</v>
      </c>
      <c r="C141" s="78" t="s">
        <v>544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546</v>
      </c>
      <c r="B142" s="78">
        <v>-7</v>
      </c>
      <c r="C142" s="78" t="s">
        <v>547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1106</v>
      </c>
      <c r="B143" s="78">
        <v>-9</v>
      </c>
      <c r="C143" s="103" t="s">
        <v>1074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1075</v>
      </c>
      <c r="B144" s="78">
        <v>-7</v>
      </c>
      <c r="C144" s="103" t="s">
        <v>1076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1077</v>
      </c>
      <c r="B145" s="78">
        <v>-5</v>
      </c>
      <c r="C145" s="103" t="s">
        <v>1078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548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549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550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551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1080</v>
      </c>
      <c r="B151" s="103">
        <v>-3</v>
      </c>
      <c r="C151" s="103" t="s">
        <v>1081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552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772</v>
      </c>
      <c r="B153" s="78"/>
      <c r="C153" s="132" t="s">
        <v>773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774</v>
      </c>
      <c r="B154" s="78"/>
      <c r="C154" s="132" t="s">
        <v>775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324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589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325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553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288</v>
      </c>
      <c r="B164" s="78">
        <v>0</v>
      </c>
      <c r="C164" s="78" t="s">
        <v>289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290</v>
      </c>
      <c r="B165" s="78">
        <v>-4</v>
      </c>
      <c r="C165" s="78" t="s">
        <v>291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292</v>
      </c>
      <c r="B166" s="78">
        <v>-5</v>
      </c>
      <c r="C166" s="78" t="s">
        <v>291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293</v>
      </c>
      <c r="B167" s="78">
        <v>-8</v>
      </c>
      <c r="C167" s="78" t="s">
        <v>554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327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555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555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556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326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557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558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559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294</v>
      </c>
      <c r="B182" s="78">
        <v>-8</v>
      </c>
      <c r="C182" s="78" t="s">
        <v>295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296</v>
      </c>
      <c r="B183" s="78">
        <v>-9</v>
      </c>
      <c r="C183" s="78" t="s">
        <v>295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297</v>
      </c>
      <c r="B184" s="78">
        <v>-7</v>
      </c>
      <c r="C184" s="78" t="s">
        <v>560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859</v>
      </c>
      <c r="B185" s="103">
        <v>-4</v>
      </c>
      <c r="C185" s="103" t="s">
        <v>860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861</v>
      </c>
      <c r="B186" s="103">
        <v>0</v>
      </c>
      <c r="C186" s="103" t="s">
        <v>862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1084</v>
      </c>
      <c r="B187" s="103">
        <v>-9</v>
      </c>
      <c r="C187" s="103" t="s">
        <v>1085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674</v>
      </c>
      <c r="B188" s="78"/>
      <c r="C188" s="78" t="s">
        <v>675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676</v>
      </c>
      <c r="B189" s="78"/>
      <c r="C189" s="78" t="s">
        <v>675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776</v>
      </c>
      <c r="B190" s="78"/>
      <c r="C190" s="78" t="s">
        <v>780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777</v>
      </c>
      <c r="B191" s="78"/>
      <c r="C191" s="78" t="s">
        <v>781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366" t="s">
        <v>590</v>
      </c>
      <c r="B1" s="366"/>
      <c r="C1" s="31" t="s">
        <v>591</v>
      </c>
      <c r="D1" s="33" t="s">
        <v>1107</v>
      </c>
      <c r="E1" s="32" t="s">
        <v>249</v>
      </c>
      <c r="F1" s="32" t="s">
        <v>246</v>
      </c>
      <c r="G1" s="32" t="s">
        <v>609</v>
      </c>
      <c r="H1" s="32" t="s">
        <v>610</v>
      </c>
      <c r="I1" s="33" t="s">
        <v>1108</v>
      </c>
      <c r="J1" s="6"/>
      <c r="L1" s="91"/>
      <c r="M1" s="85" t="s">
        <v>972</v>
      </c>
      <c r="N1" s="90" t="s">
        <v>970</v>
      </c>
      <c r="O1" s="86" t="s">
        <v>971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331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425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426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427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1019</v>
      </c>
      <c r="B10" s="89">
        <v>0</v>
      </c>
      <c r="C10" s="89" t="s">
        <v>1020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1021</v>
      </c>
      <c r="B11" s="89">
        <v>-9</v>
      </c>
      <c r="C11" s="89" t="s">
        <v>1022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1023</v>
      </c>
      <c r="B12" s="89">
        <v>-7</v>
      </c>
      <c r="C12" s="89" t="s">
        <v>1024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1025</v>
      </c>
      <c r="B13" s="89">
        <v>-5</v>
      </c>
      <c r="C13" s="89" t="s">
        <v>1026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1027</v>
      </c>
      <c r="B14" s="89">
        <v>-1</v>
      </c>
      <c r="C14" s="89" t="s">
        <v>1028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1029</v>
      </c>
      <c r="B15" s="89">
        <v>0</v>
      </c>
      <c r="C15" s="89" t="s">
        <v>1030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1031</v>
      </c>
      <c r="B16" s="89">
        <v>-8</v>
      </c>
      <c r="C16" s="89" t="s">
        <v>1032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1033</v>
      </c>
      <c r="B17" s="89">
        <v>-6</v>
      </c>
      <c r="C17" s="89" t="s">
        <v>1034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428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429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430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430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431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797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432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433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434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435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436</v>
      </c>
      <c r="B32" s="29">
        <v>0</v>
      </c>
      <c r="C32" s="29" t="s">
        <v>437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438</v>
      </c>
      <c r="B33" s="29">
        <v>-9</v>
      </c>
      <c r="C33" s="29" t="s">
        <v>439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440</v>
      </c>
      <c r="B34" s="29">
        <v>-7</v>
      </c>
      <c r="C34" s="29" t="s">
        <v>441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442</v>
      </c>
      <c r="B35" s="29">
        <v>-5</v>
      </c>
      <c r="C35" s="29" t="s">
        <v>443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444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445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446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447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448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449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450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1036</v>
      </c>
      <c r="B46">
        <v>0</v>
      </c>
      <c r="C46" t="s">
        <v>1037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892</v>
      </c>
      <c r="B47" s="29">
        <v>9</v>
      </c>
      <c r="C47" s="75" t="s">
        <v>893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453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454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455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456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457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458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632</v>
      </c>
      <c r="B55" s="29">
        <v>0</v>
      </c>
      <c r="C55" s="59" t="s">
        <v>633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459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460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461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462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463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464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465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466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467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468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469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470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471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472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473</v>
      </c>
      <c r="B71" s="29">
        <v>-1</v>
      </c>
      <c r="C71" s="29" t="s">
        <v>474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601</v>
      </c>
      <c r="B72" s="78"/>
      <c r="C72" s="78" t="s">
        <v>943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601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944</v>
      </c>
      <c r="B73" s="29"/>
      <c r="C73" s="29" t="s">
        <v>945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944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946</v>
      </c>
      <c r="B74" s="29"/>
      <c r="C74" s="29" t="s">
        <v>947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946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1042</v>
      </c>
      <c r="B75" s="89">
        <v>-7</v>
      </c>
      <c r="C75" s="89" t="s">
        <v>1043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1044</v>
      </c>
      <c r="B76" s="89">
        <v>-9</v>
      </c>
      <c r="C76" s="89" t="s">
        <v>1045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1046</v>
      </c>
      <c r="B77" s="89">
        <v>-7</v>
      </c>
      <c r="C77" s="89" t="s">
        <v>1045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748</v>
      </c>
      <c r="B78" s="78"/>
      <c r="C78" s="78" t="s">
        <v>782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749</v>
      </c>
      <c r="B79" s="29"/>
      <c r="C79" s="29" t="s">
        <v>782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750</v>
      </c>
      <c r="B80" s="29"/>
      <c r="C80" s="29" t="s">
        <v>783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475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476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477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478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751</v>
      </c>
      <c r="B87" s="29"/>
      <c r="C87" s="29" t="s">
        <v>784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479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480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481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481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482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483</v>
      </c>
      <c r="B96" s="29">
        <v>-3</v>
      </c>
      <c r="C96" s="29" t="s">
        <v>484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287</v>
      </c>
      <c r="B97" s="29">
        <v>-1</v>
      </c>
      <c r="C97" s="29" t="s">
        <v>485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482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486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1051</v>
      </c>
      <c r="B103" s="89">
        <v>-5</v>
      </c>
      <c r="C103" s="89" t="s">
        <v>1052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1053</v>
      </c>
      <c r="B104" s="89">
        <v>-6</v>
      </c>
      <c r="C104" s="89" t="s">
        <v>1054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1055</v>
      </c>
      <c r="B105" s="89">
        <v>-3</v>
      </c>
      <c r="C105" s="89" t="s">
        <v>1056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334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487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487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752</v>
      </c>
      <c r="B110" s="29">
        <v>1</v>
      </c>
      <c r="C110" s="29" t="s">
        <v>753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488</v>
      </c>
      <c r="B111" s="29">
        <v>-4</v>
      </c>
      <c r="C111" s="29" t="s">
        <v>489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490</v>
      </c>
      <c r="B112" s="29">
        <v>-3</v>
      </c>
      <c r="C112" s="29" t="s">
        <v>491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492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493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754</v>
      </c>
      <c r="B116" s="78">
        <v>5</v>
      </c>
      <c r="C116" s="78" t="s">
        <v>755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494</v>
      </c>
      <c r="B117" s="78">
        <v>-8</v>
      </c>
      <c r="C117" s="78" t="s">
        <v>495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496</v>
      </c>
      <c r="B118" s="78">
        <v>-7</v>
      </c>
      <c r="C118" s="78" t="s">
        <v>497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498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499</v>
      </c>
      <c r="B122" s="78">
        <v>0</v>
      </c>
      <c r="C122" s="78" t="s">
        <v>500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335</v>
      </c>
      <c r="B123" s="78">
        <v>-8</v>
      </c>
      <c r="C123" s="78" t="s">
        <v>501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502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503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338</v>
      </c>
      <c r="B129" s="78">
        <v>-5</v>
      </c>
      <c r="C129" s="78" t="s">
        <v>504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504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756</v>
      </c>
      <c r="B131" s="78"/>
      <c r="C131" s="78" t="s">
        <v>757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505</v>
      </c>
      <c r="B132" s="78">
        <v>-4</v>
      </c>
      <c r="C132" s="78" t="s">
        <v>599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506</v>
      </c>
      <c r="B133" s="78">
        <v>-5</v>
      </c>
      <c r="C133" s="78" t="s">
        <v>507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508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340</v>
      </c>
      <c r="B135" s="78">
        <v>-4</v>
      </c>
      <c r="C135" s="78" t="s">
        <v>509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339</v>
      </c>
      <c r="B137" s="78">
        <v>-9</v>
      </c>
      <c r="C137" s="78" t="s">
        <v>510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510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758</v>
      </c>
      <c r="B139" s="78">
        <v>5</v>
      </c>
      <c r="C139" s="78" t="s">
        <v>759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760</v>
      </c>
      <c r="B140" s="78"/>
      <c r="C140" s="78" t="s">
        <v>761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511</v>
      </c>
      <c r="B141" s="78">
        <v>-8</v>
      </c>
      <c r="C141" s="78" t="s">
        <v>600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512</v>
      </c>
      <c r="B142" s="78">
        <v>-9</v>
      </c>
      <c r="C142" s="78" t="s">
        <v>513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514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341</v>
      </c>
      <c r="B144" s="78">
        <v>-8</v>
      </c>
      <c r="C144" s="78" t="s">
        <v>515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1060</v>
      </c>
      <c r="B145" s="89">
        <v>-4</v>
      </c>
      <c r="C145" s="89" t="s">
        <v>1061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1062</v>
      </c>
      <c r="B146" s="89">
        <v>-8</v>
      </c>
      <c r="C146" s="89" t="s">
        <v>1061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1063</v>
      </c>
      <c r="B147" s="89">
        <v>-3</v>
      </c>
      <c r="C147" s="89" t="s">
        <v>1061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1064</v>
      </c>
      <c r="B148" s="89">
        <v>-9</v>
      </c>
      <c r="C148" s="89" t="s">
        <v>1065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336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561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337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562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563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564</v>
      </c>
      <c r="B159" s="78">
        <v>0</v>
      </c>
      <c r="C159" s="78" t="s">
        <v>565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566</v>
      </c>
      <c r="B160" s="78">
        <v>-9</v>
      </c>
      <c r="C160" s="78" t="s">
        <v>567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568</v>
      </c>
      <c r="B161" s="78">
        <v>-7</v>
      </c>
      <c r="C161" s="78" t="s">
        <v>569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570</v>
      </c>
      <c r="B162" s="78">
        <v>-5</v>
      </c>
      <c r="C162" s="78" t="s">
        <v>571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572</v>
      </c>
      <c r="B163" s="78">
        <v>-3</v>
      </c>
      <c r="C163" s="78" t="s">
        <v>573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951</v>
      </c>
      <c r="B164" s="78"/>
      <c r="C164" s="78" t="s">
        <v>952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951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574</v>
      </c>
      <c r="B165" s="78">
        <v>-8</v>
      </c>
      <c r="C165" s="78" t="s">
        <v>575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576</v>
      </c>
      <c r="B166" s="78">
        <v>-3</v>
      </c>
      <c r="C166" s="78" t="s">
        <v>577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578</v>
      </c>
      <c r="B167" s="78">
        <v>-8</v>
      </c>
      <c r="C167" s="78" t="s">
        <v>579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329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311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689</v>
      </c>
      <c r="B172" s="78">
        <v>-1</v>
      </c>
      <c r="C172" s="78" t="s">
        <v>690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1088</v>
      </c>
      <c r="B174" s="89">
        <v>0</v>
      </c>
      <c r="C174" s="89" t="s">
        <v>1089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1090</v>
      </c>
      <c r="B175" s="89">
        <v>-9</v>
      </c>
      <c r="C175" s="89" t="s">
        <v>1091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1092</v>
      </c>
      <c r="B176" s="89">
        <v>-7</v>
      </c>
      <c r="C176" s="89" t="s">
        <v>1093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1094</v>
      </c>
      <c r="B177" s="89">
        <v>-5</v>
      </c>
      <c r="C177" s="89" t="s">
        <v>1095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1096</v>
      </c>
      <c r="B178" s="89">
        <v>-3</v>
      </c>
      <c r="C178" s="89" t="s">
        <v>1097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1098</v>
      </c>
      <c r="B179" s="89">
        <v>-1</v>
      </c>
      <c r="C179" s="89" t="s">
        <v>1099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1100</v>
      </c>
      <c r="B180" s="89">
        <v>-6</v>
      </c>
      <c r="C180" s="89" t="s">
        <v>1101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332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580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581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333</v>
      </c>
      <c r="B185" s="78">
        <v>-9</v>
      </c>
      <c r="C185" s="78" t="s">
        <v>582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330</v>
      </c>
      <c r="B186" s="78">
        <v>-1</v>
      </c>
      <c r="C186" s="78" t="s">
        <v>583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584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585</v>
      </c>
      <c r="B188" s="78">
        <v>-1</v>
      </c>
      <c r="C188" s="78" t="s">
        <v>586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913</v>
      </c>
      <c r="B189" s="78">
        <v>-1</v>
      </c>
      <c r="C189" s="78" t="s">
        <v>914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>
    <tabColor theme="4" tint="-0.249977111117893"/>
  </sheetPr>
  <dimension ref="A3:E32"/>
  <sheetViews>
    <sheetView showGridLines="0" tabSelected="1" zoomScale="90" zoomScaleNormal="90" workbookViewId="0">
      <pane ySplit="4" topLeftCell="A5" activePane="bottomLeft" state="frozen"/>
      <selection activeCell="B3" sqref="B3:C4"/>
      <selection pane="bottomLeft" activeCell="M27" sqref="M27"/>
    </sheetView>
  </sheetViews>
  <sheetFormatPr defaultRowHeight="12" outlineLevelRow="1"/>
  <cols>
    <col min="1" max="1" width="1.7109375" style="190" customWidth="1"/>
    <col min="2" max="2" width="47.85546875" style="196" customWidth="1"/>
    <col min="3" max="3" width="16" style="197" customWidth="1"/>
    <col min="4" max="4" width="11.85546875" style="197" bestFit="1" customWidth="1"/>
    <col min="5" max="5" width="11.28515625" style="197" customWidth="1"/>
    <col min="6" max="16384" width="9.140625" style="190"/>
  </cols>
  <sheetData>
    <row r="3" spans="1:5" s="192" customFormat="1" ht="15" customHeight="1">
      <c r="A3" s="191"/>
      <c r="B3" s="369" t="s">
        <v>1118</v>
      </c>
      <c r="C3" s="370"/>
      <c r="D3" s="367">
        <v>43921</v>
      </c>
      <c r="E3" s="367">
        <v>43830</v>
      </c>
    </row>
    <row r="4" spans="1:5" s="192" customFormat="1" ht="15" customHeight="1">
      <c r="A4" s="191"/>
      <c r="B4" s="371"/>
      <c r="C4" s="372"/>
      <c r="D4" s="368"/>
      <c r="E4" s="368"/>
    </row>
    <row r="5" spans="1:5" ht="20.100000000000001" customHeight="1">
      <c r="A5" s="193"/>
      <c r="B5" s="198" t="s">
        <v>1003</v>
      </c>
      <c r="C5" s="199"/>
      <c r="D5" s="199">
        <f>D6+D11</f>
        <v>3758697000</v>
      </c>
      <c r="E5" s="199">
        <f>E6+E11</f>
        <v>3747720000</v>
      </c>
    </row>
    <row r="6" spans="1:5" ht="20.100000000000001" customHeight="1">
      <c r="A6" s="193"/>
      <c r="B6" s="198" t="s">
        <v>1119</v>
      </c>
      <c r="C6" s="199"/>
      <c r="D6" s="199">
        <f>SUM(D7:D10)</f>
        <v>1301679000</v>
      </c>
      <c r="E6" s="199">
        <f>SUM(E7:E10)</f>
        <v>1316004000</v>
      </c>
    </row>
    <row r="7" spans="1:5" ht="20.100000000000001" customHeight="1">
      <c r="A7" s="194"/>
      <c r="B7" s="201" t="s">
        <v>1120</v>
      </c>
      <c r="C7" s="202" t="s">
        <v>1244</v>
      </c>
      <c r="D7" s="202">
        <v>444925000</v>
      </c>
      <c r="E7" s="202">
        <v>440514000</v>
      </c>
    </row>
    <row r="8" spans="1:5" ht="20.100000000000001" customHeight="1">
      <c r="A8" s="193"/>
      <c r="B8" s="201" t="s">
        <v>1217</v>
      </c>
      <c r="C8" s="202" t="s">
        <v>1252</v>
      </c>
      <c r="D8" s="202">
        <v>773068000</v>
      </c>
      <c r="E8" s="202">
        <v>748026000</v>
      </c>
    </row>
    <row r="9" spans="1:5" ht="20.100000000000001" customHeight="1">
      <c r="A9" s="193"/>
      <c r="B9" s="201" t="s">
        <v>1218</v>
      </c>
      <c r="C9" s="202" t="s">
        <v>1248</v>
      </c>
      <c r="D9" s="202">
        <v>61742000</v>
      </c>
      <c r="E9" s="202">
        <v>106739000</v>
      </c>
    </row>
    <row r="10" spans="1:5" ht="20.100000000000001" customHeight="1">
      <c r="A10" s="194"/>
      <c r="B10" s="201" t="s">
        <v>1121</v>
      </c>
      <c r="C10" s="202"/>
      <c r="D10" s="202">
        <v>21944000</v>
      </c>
      <c r="E10" s="202">
        <v>20725000</v>
      </c>
    </row>
    <row r="11" spans="1:5" ht="20.100000000000001" customHeight="1">
      <c r="A11" s="194"/>
      <c r="B11" s="198" t="s">
        <v>1122</v>
      </c>
      <c r="C11" s="199"/>
      <c r="D11" s="199">
        <f>D12+D14</f>
        <v>2457018000</v>
      </c>
      <c r="E11" s="199">
        <f>E12+E14</f>
        <v>2431716000</v>
      </c>
    </row>
    <row r="12" spans="1:5" ht="20.100000000000001" customHeight="1">
      <c r="A12" s="194"/>
      <c r="B12" s="266" t="s">
        <v>1123</v>
      </c>
      <c r="C12" s="267"/>
      <c r="D12" s="267">
        <f>D13</f>
        <v>55241000</v>
      </c>
      <c r="E12" s="267">
        <f>E13</f>
        <v>57357000</v>
      </c>
    </row>
    <row r="13" spans="1:5" ht="20.100000000000001" customHeight="1">
      <c r="A13" s="194"/>
      <c r="B13" s="203" t="s">
        <v>1259</v>
      </c>
      <c r="C13" s="202" t="s">
        <v>1256</v>
      </c>
      <c r="D13" s="269">
        <v>55241000</v>
      </c>
      <c r="E13" s="202">
        <v>57357000</v>
      </c>
    </row>
    <row r="14" spans="1:5" ht="20.100000000000001" customHeight="1">
      <c r="A14" s="193"/>
      <c r="B14" s="268" t="s">
        <v>1111</v>
      </c>
      <c r="C14" s="202" t="s">
        <v>1213</v>
      </c>
      <c r="D14" s="269">
        <v>2401777000</v>
      </c>
      <c r="E14" s="269">
        <v>2374359000</v>
      </c>
    </row>
    <row r="15" spans="1:5" ht="20.100000000000001" customHeight="1">
      <c r="A15" s="193"/>
      <c r="B15" s="205" t="s">
        <v>1124</v>
      </c>
      <c r="C15" s="202"/>
      <c r="D15" s="206">
        <f>D16+D22+D24</f>
        <v>3758697000</v>
      </c>
      <c r="E15" s="206">
        <f>E16+E22+E24</f>
        <v>3747720000</v>
      </c>
    </row>
    <row r="16" spans="1:5" ht="20.100000000000001" customHeight="1">
      <c r="A16" s="193"/>
      <c r="B16" s="270" t="s">
        <v>1125</v>
      </c>
      <c r="C16" s="202"/>
      <c r="D16" s="304">
        <f>SUM(D17:D21)</f>
        <v>294989000</v>
      </c>
      <c r="E16" s="304">
        <f>SUM(E17:E21)</f>
        <v>299414000</v>
      </c>
    </row>
    <row r="17" spans="1:5" ht="20.100000000000001" customHeight="1">
      <c r="A17" s="193"/>
      <c r="B17" s="207" t="s">
        <v>1126</v>
      </c>
      <c r="C17" s="202" t="s">
        <v>1260</v>
      </c>
      <c r="D17" s="204">
        <v>220000</v>
      </c>
      <c r="E17" s="204">
        <v>526000</v>
      </c>
    </row>
    <row r="18" spans="1:5" ht="20.100000000000001" customHeight="1">
      <c r="A18" s="193"/>
      <c r="B18" s="208" t="s">
        <v>1127</v>
      </c>
      <c r="C18" s="202" t="s">
        <v>1255</v>
      </c>
      <c r="D18" s="204">
        <v>158165000</v>
      </c>
      <c r="E18" s="204">
        <v>158016000</v>
      </c>
    </row>
    <row r="19" spans="1:5" ht="20.100000000000001" customHeight="1">
      <c r="A19" s="193"/>
      <c r="B19" s="208" t="s">
        <v>1233</v>
      </c>
      <c r="C19" s="202" t="s">
        <v>1245</v>
      </c>
      <c r="D19" s="204">
        <v>125477000</v>
      </c>
      <c r="E19" s="204">
        <v>123005000</v>
      </c>
    </row>
    <row r="20" spans="1:5" ht="20.100000000000001" customHeight="1">
      <c r="A20" s="193"/>
      <c r="B20" s="208" t="s">
        <v>1234</v>
      </c>
      <c r="C20" s="202"/>
      <c r="D20" s="204">
        <v>0</v>
      </c>
      <c r="E20" s="204">
        <v>1000</v>
      </c>
    </row>
    <row r="21" spans="1:5" ht="20.100000000000001" customHeight="1">
      <c r="A21" s="193"/>
      <c r="B21" s="207" t="s">
        <v>1128</v>
      </c>
      <c r="C21" s="202" t="s">
        <v>1257</v>
      </c>
      <c r="D21" s="209">
        <v>11127000</v>
      </c>
      <c r="E21" s="209">
        <v>17866000</v>
      </c>
    </row>
    <row r="22" spans="1:5" ht="20.100000000000001" customHeight="1">
      <c r="A22" s="193"/>
      <c r="B22" s="270" t="s">
        <v>1129</v>
      </c>
      <c r="C22" s="202"/>
      <c r="D22" s="304">
        <f t="shared" ref="D22:E22" si="0">D23</f>
        <v>26140000</v>
      </c>
      <c r="E22" s="304">
        <f t="shared" si="0"/>
        <v>44186000</v>
      </c>
    </row>
    <row r="23" spans="1:5" ht="20.100000000000001" customHeight="1">
      <c r="A23" s="193"/>
      <c r="B23" s="207" t="s">
        <v>1215</v>
      </c>
      <c r="C23" s="202" t="s">
        <v>1256</v>
      </c>
      <c r="D23" s="204">
        <v>26140000</v>
      </c>
      <c r="E23" s="204">
        <v>44186000</v>
      </c>
    </row>
    <row r="24" spans="1:5" ht="20.100000000000001" customHeight="1">
      <c r="A24" s="193"/>
      <c r="B24" s="270" t="s">
        <v>996</v>
      </c>
      <c r="C24" s="202" t="s">
        <v>1246</v>
      </c>
      <c r="D24" s="304">
        <f>SUM(D25:D29)</f>
        <v>3437568000</v>
      </c>
      <c r="E24" s="304">
        <f>SUM(E25:E29)</f>
        <v>3404120000</v>
      </c>
    </row>
    <row r="25" spans="1:5" ht="20.100000000000001" customHeight="1">
      <c r="A25" s="193"/>
      <c r="B25" s="207" t="s">
        <v>253</v>
      </c>
      <c r="C25" s="202"/>
      <c r="D25" s="209">
        <v>2854884000</v>
      </c>
      <c r="E25" s="209">
        <v>2854884000</v>
      </c>
    </row>
    <row r="26" spans="1:5" ht="20.100000000000001" customHeight="1">
      <c r="A26" s="193"/>
      <c r="B26" s="208" t="s">
        <v>604</v>
      </c>
      <c r="C26" s="202"/>
      <c r="D26" s="204">
        <v>142972000</v>
      </c>
      <c r="E26" s="204">
        <v>142972000</v>
      </c>
    </row>
    <row r="27" spans="1:5" ht="20.100000000000001" customHeight="1">
      <c r="A27" s="193"/>
      <c r="B27" s="201" t="s">
        <v>1241</v>
      </c>
      <c r="C27" s="202"/>
      <c r="D27" s="202">
        <v>274914000</v>
      </c>
      <c r="E27" s="202">
        <v>274914000</v>
      </c>
    </row>
    <row r="28" spans="1:5" ht="20.100000000000001" customHeight="1">
      <c r="A28" s="193"/>
      <c r="B28" s="201" t="s">
        <v>1112</v>
      </c>
      <c r="C28" s="202"/>
      <c r="D28" s="202">
        <v>128598000</v>
      </c>
      <c r="E28" s="202">
        <v>131350000</v>
      </c>
    </row>
    <row r="29" spans="1:5" ht="20.100000000000001" customHeight="1" outlineLevel="1">
      <c r="A29" s="193"/>
      <c r="B29" s="201" t="s">
        <v>1239</v>
      </c>
      <c r="C29" s="202"/>
      <c r="D29" s="202">
        <v>36200000</v>
      </c>
      <c r="E29" s="202">
        <v>0</v>
      </c>
    </row>
    <row r="30" spans="1:5" ht="20.100000000000001" customHeight="1" outlineLevel="1">
      <c r="A30" s="193"/>
      <c r="B30" s="331" t="s">
        <v>1242</v>
      </c>
      <c r="C30" s="209"/>
      <c r="D30" s="271">
        <v>37330000</v>
      </c>
      <c r="E30" s="271">
        <v>387173000</v>
      </c>
    </row>
    <row r="31" spans="1:5" ht="15" customHeight="1">
      <c r="A31" s="193"/>
      <c r="B31" s="272" t="s">
        <v>342</v>
      </c>
      <c r="C31" s="273"/>
      <c r="D31" s="273"/>
      <c r="E31" s="273"/>
    </row>
    <row r="32" spans="1:5" ht="15" customHeight="1">
      <c r="A32" s="193"/>
    </row>
  </sheetData>
  <mergeCells count="3">
    <mergeCell ref="E3:E4"/>
    <mergeCell ref="D3:D4"/>
    <mergeCell ref="B3:C4"/>
  </mergeCells>
  <phoneticPr fontId="26" type="noConversion"/>
  <conditionalFormatting sqref="B25:B26 B28:C28 C29:C30 E25:E26 E28:E29">
    <cfRule type="cellIs" dxfId="235" priority="1508" operator="lessThan">
      <formula>0</formula>
    </cfRule>
  </conditionalFormatting>
  <conditionalFormatting sqref="E24">
    <cfRule type="cellIs" dxfId="234" priority="1256" operator="lessThan">
      <formula>0</formula>
    </cfRule>
  </conditionalFormatting>
  <conditionalFormatting sqref="C9:C10 E9:E10">
    <cfRule type="cellIs" dxfId="233" priority="1253" operator="lessThan">
      <formula>0</formula>
    </cfRule>
  </conditionalFormatting>
  <conditionalFormatting sqref="C8 E8">
    <cfRule type="cellIs" dxfId="232" priority="1254" operator="lessThan">
      <formula>0</formula>
    </cfRule>
  </conditionalFormatting>
  <conditionalFormatting sqref="E16">
    <cfRule type="cellIs" dxfId="231" priority="1245" operator="lessThan">
      <formula>0</formula>
    </cfRule>
  </conditionalFormatting>
  <conditionalFormatting sqref="C11 C5:C7 E5:E7 E11">
    <cfRule type="cellIs" dxfId="230" priority="1255" operator="lessThan">
      <formula>0</formula>
    </cfRule>
  </conditionalFormatting>
  <conditionalFormatting sqref="E16">
    <cfRule type="cellIs" dxfId="229" priority="1246" operator="lessThan">
      <formula>0</formula>
    </cfRule>
  </conditionalFormatting>
  <conditionalFormatting sqref="E15">
    <cfRule type="cellIs" dxfId="228" priority="1257" operator="lessThan">
      <formula>0</formula>
    </cfRule>
  </conditionalFormatting>
  <conditionalFormatting sqref="C9:C10 E9:E10">
    <cfRule type="cellIs" dxfId="227" priority="1252" operator="lessThan">
      <formula>0</formula>
    </cfRule>
  </conditionalFormatting>
  <conditionalFormatting sqref="C9 E9">
    <cfRule type="cellIs" dxfId="226" priority="1251" operator="lessThan">
      <formula>0</formula>
    </cfRule>
  </conditionalFormatting>
  <conditionalFormatting sqref="C10 E10">
    <cfRule type="cellIs" dxfId="225" priority="1250" operator="lessThan">
      <formula>0</formula>
    </cfRule>
  </conditionalFormatting>
  <conditionalFormatting sqref="E14 C12 E18 E21 E12">
    <cfRule type="cellIs" dxfId="224" priority="1249" operator="lessThan">
      <formula>0</formula>
    </cfRule>
  </conditionalFormatting>
  <conditionalFormatting sqref="E14 C12 E18 E21 E12">
    <cfRule type="cellIs" dxfId="223" priority="1248" operator="lessThan">
      <formula>0</formula>
    </cfRule>
  </conditionalFormatting>
  <conditionalFormatting sqref="E14 C12 E18 E21 E12">
    <cfRule type="cellIs" dxfId="222" priority="1247" operator="lessThan">
      <formula>0</formula>
    </cfRule>
  </conditionalFormatting>
  <conditionalFormatting sqref="E16">
    <cfRule type="cellIs" dxfId="221" priority="1243" operator="lessThan">
      <formula>0</formula>
    </cfRule>
  </conditionalFormatting>
  <conditionalFormatting sqref="E16">
    <cfRule type="cellIs" dxfId="220" priority="1242" operator="lessThan">
      <formula>0</formula>
    </cfRule>
  </conditionalFormatting>
  <conditionalFormatting sqref="E18">
    <cfRule type="cellIs" dxfId="219" priority="1241" operator="lessThan">
      <formula>0</formula>
    </cfRule>
  </conditionalFormatting>
  <conditionalFormatting sqref="E18">
    <cfRule type="cellIs" dxfId="218" priority="1240" operator="lessThan">
      <formula>0</formula>
    </cfRule>
  </conditionalFormatting>
  <conditionalFormatting sqref="E18">
    <cfRule type="cellIs" dxfId="217" priority="1239" operator="lessThan">
      <formula>0</formula>
    </cfRule>
  </conditionalFormatting>
  <conditionalFormatting sqref="E22">
    <cfRule type="cellIs" dxfId="216" priority="1226" operator="lessThan">
      <formula>0</formula>
    </cfRule>
  </conditionalFormatting>
  <conditionalFormatting sqref="B10">
    <cfRule type="cellIs" dxfId="215" priority="1215" operator="lessThan">
      <formula>0</formula>
    </cfRule>
  </conditionalFormatting>
  <conditionalFormatting sqref="B23 B17:B18 B12 B14 B21">
    <cfRule type="cellIs" dxfId="214" priority="1214" operator="lessThan">
      <formula>0</formula>
    </cfRule>
  </conditionalFormatting>
  <conditionalFormatting sqref="B15">
    <cfRule type="cellIs" dxfId="213" priority="1222" operator="lessThan">
      <formula>0</formula>
    </cfRule>
  </conditionalFormatting>
  <conditionalFormatting sqref="B24">
    <cfRule type="cellIs" dxfId="212" priority="1221" operator="lessThan">
      <formula>0</formula>
    </cfRule>
  </conditionalFormatting>
  <conditionalFormatting sqref="B11 B5:B7">
    <cfRule type="cellIs" dxfId="211" priority="1220" operator="lessThan">
      <formula>0</formula>
    </cfRule>
  </conditionalFormatting>
  <conditionalFormatting sqref="B16">
    <cfRule type="cellIs" dxfId="210" priority="1211" operator="lessThan">
      <formula>0</formula>
    </cfRule>
  </conditionalFormatting>
  <conditionalFormatting sqref="B16">
    <cfRule type="cellIs" dxfId="209" priority="1210" operator="lessThan">
      <formula>0</formula>
    </cfRule>
  </conditionalFormatting>
  <conditionalFormatting sqref="B23 B17:B18 B12 B14 B21">
    <cfRule type="cellIs" dxfId="208" priority="1213" operator="lessThan">
      <formula>0</formula>
    </cfRule>
  </conditionalFormatting>
  <conditionalFormatting sqref="B9:B10">
    <cfRule type="cellIs" dxfId="207" priority="1218" operator="lessThan">
      <formula>0</formula>
    </cfRule>
  </conditionalFormatting>
  <conditionalFormatting sqref="B8">
    <cfRule type="cellIs" dxfId="206" priority="1219" operator="lessThan">
      <formula>0</formula>
    </cfRule>
  </conditionalFormatting>
  <conditionalFormatting sqref="B9:B10">
    <cfRule type="cellIs" dxfId="205" priority="1217" operator="lessThan">
      <formula>0</formula>
    </cfRule>
  </conditionalFormatting>
  <conditionalFormatting sqref="B9">
    <cfRule type="cellIs" dxfId="204" priority="1216" operator="lessThan">
      <formula>0</formula>
    </cfRule>
  </conditionalFormatting>
  <conditionalFormatting sqref="B23 B17:B18 B12 B14 B21">
    <cfRule type="cellIs" dxfId="203" priority="1212" operator="lessThan">
      <formula>0</formula>
    </cfRule>
  </conditionalFormatting>
  <conditionalFormatting sqref="B16">
    <cfRule type="cellIs" dxfId="202" priority="1208" operator="lessThan">
      <formula>0</formula>
    </cfRule>
  </conditionalFormatting>
  <conditionalFormatting sqref="B16">
    <cfRule type="cellIs" dxfId="201" priority="1207" operator="lessThan">
      <formula>0</formula>
    </cfRule>
  </conditionalFormatting>
  <conditionalFormatting sqref="B18">
    <cfRule type="cellIs" dxfId="200" priority="1206" operator="lessThan">
      <formula>0</formula>
    </cfRule>
  </conditionalFormatting>
  <conditionalFormatting sqref="B18">
    <cfRule type="cellIs" dxfId="199" priority="1205" operator="lessThan">
      <formula>0</formula>
    </cfRule>
  </conditionalFormatting>
  <conditionalFormatting sqref="B18">
    <cfRule type="cellIs" dxfId="198" priority="1204" operator="lessThan">
      <formula>0</formula>
    </cfRule>
  </conditionalFormatting>
  <conditionalFormatting sqref="B22">
    <cfRule type="cellIs" dxfId="197" priority="1191" operator="lessThan">
      <formula>0</formula>
    </cfRule>
  </conditionalFormatting>
  <conditionalFormatting sqref="B13">
    <cfRule type="cellIs" dxfId="196" priority="996" operator="lessThan">
      <formula>0</formula>
    </cfRule>
  </conditionalFormatting>
  <conditionalFormatting sqref="B13">
    <cfRule type="cellIs" dxfId="195" priority="995" operator="lessThan">
      <formula>0</formula>
    </cfRule>
  </conditionalFormatting>
  <conditionalFormatting sqref="B13">
    <cfRule type="cellIs" dxfId="194" priority="994" operator="lessThan">
      <formula>0</formula>
    </cfRule>
  </conditionalFormatting>
  <conditionalFormatting sqref="E17">
    <cfRule type="cellIs" dxfId="193" priority="800" operator="lessThan">
      <formula>0</formula>
    </cfRule>
  </conditionalFormatting>
  <conditionalFormatting sqref="E17">
    <cfRule type="cellIs" dxfId="192" priority="799" operator="lessThan">
      <formula>0</formula>
    </cfRule>
  </conditionalFormatting>
  <conditionalFormatting sqref="E17">
    <cfRule type="cellIs" dxfId="191" priority="798" operator="lessThan">
      <formula>0</formula>
    </cfRule>
  </conditionalFormatting>
  <conditionalFormatting sqref="E17">
    <cfRule type="cellIs" dxfId="190" priority="797" operator="lessThan">
      <formula>0</formula>
    </cfRule>
  </conditionalFormatting>
  <conditionalFormatting sqref="E17">
    <cfRule type="cellIs" dxfId="189" priority="796" operator="lessThan">
      <formula>0</formula>
    </cfRule>
  </conditionalFormatting>
  <conditionalFormatting sqref="E17">
    <cfRule type="cellIs" dxfId="188" priority="795" operator="lessThan">
      <formula>0</formula>
    </cfRule>
  </conditionalFormatting>
  <conditionalFormatting sqref="E23">
    <cfRule type="cellIs" dxfId="187" priority="794" operator="lessThan">
      <formula>0</formula>
    </cfRule>
  </conditionalFormatting>
  <conditionalFormatting sqref="E23">
    <cfRule type="cellIs" dxfId="186" priority="793" operator="lessThan">
      <formula>0</formula>
    </cfRule>
  </conditionalFormatting>
  <conditionalFormatting sqref="E23">
    <cfRule type="cellIs" dxfId="185" priority="792" operator="lessThan">
      <formula>0</formula>
    </cfRule>
  </conditionalFormatting>
  <conditionalFormatting sqref="E23">
    <cfRule type="cellIs" dxfId="184" priority="791" operator="lessThan">
      <formula>0</formula>
    </cfRule>
  </conditionalFormatting>
  <conditionalFormatting sqref="E23">
    <cfRule type="cellIs" dxfId="183" priority="790" operator="lessThan">
      <formula>0</formula>
    </cfRule>
  </conditionalFormatting>
  <conditionalFormatting sqref="E23">
    <cfRule type="cellIs" dxfId="182" priority="789" operator="lessThan">
      <formula>0</formula>
    </cfRule>
  </conditionalFormatting>
  <conditionalFormatting sqref="E19">
    <cfRule type="cellIs" dxfId="181" priority="788" operator="lessThan">
      <formula>0</formula>
    </cfRule>
  </conditionalFormatting>
  <conditionalFormatting sqref="E19">
    <cfRule type="cellIs" dxfId="180" priority="787" operator="lessThan">
      <formula>0</formula>
    </cfRule>
  </conditionalFormatting>
  <conditionalFormatting sqref="E19">
    <cfRule type="cellIs" dxfId="179" priority="786" operator="lessThan">
      <formula>0</formula>
    </cfRule>
  </conditionalFormatting>
  <conditionalFormatting sqref="E19">
    <cfRule type="cellIs" dxfId="178" priority="785" operator="lessThan">
      <formula>0</formula>
    </cfRule>
  </conditionalFormatting>
  <conditionalFormatting sqref="E19">
    <cfRule type="cellIs" dxfId="177" priority="784" operator="lessThan">
      <formula>0</formula>
    </cfRule>
  </conditionalFormatting>
  <conditionalFormatting sqref="E19">
    <cfRule type="cellIs" dxfId="176" priority="783" operator="lessThan">
      <formula>0</formula>
    </cfRule>
  </conditionalFormatting>
  <conditionalFormatting sqref="B19">
    <cfRule type="cellIs" dxfId="175" priority="782" operator="lessThan">
      <formula>0</formula>
    </cfRule>
  </conditionalFormatting>
  <conditionalFormatting sqref="B19">
    <cfRule type="cellIs" dxfId="174" priority="781" operator="lessThan">
      <formula>0</formula>
    </cfRule>
  </conditionalFormatting>
  <conditionalFormatting sqref="B19">
    <cfRule type="cellIs" dxfId="173" priority="780" operator="lessThan">
      <formula>0</formula>
    </cfRule>
  </conditionalFormatting>
  <conditionalFormatting sqref="B19">
    <cfRule type="cellIs" dxfId="172" priority="779" operator="lessThan">
      <formula>0</formula>
    </cfRule>
  </conditionalFormatting>
  <conditionalFormatting sqref="B19">
    <cfRule type="cellIs" dxfId="171" priority="778" operator="lessThan">
      <formula>0</formula>
    </cfRule>
  </conditionalFormatting>
  <conditionalFormatting sqref="B19">
    <cfRule type="cellIs" dxfId="170" priority="777" operator="lessThan">
      <formula>0</formula>
    </cfRule>
  </conditionalFormatting>
  <conditionalFormatting sqref="B20">
    <cfRule type="cellIs" dxfId="169" priority="723" operator="lessThan">
      <formula>0</formula>
    </cfRule>
  </conditionalFormatting>
  <conditionalFormatting sqref="E20">
    <cfRule type="cellIs" dxfId="168" priority="725" operator="lessThan">
      <formula>0</formula>
    </cfRule>
  </conditionalFormatting>
  <conditionalFormatting sqref="E20">
    <cfRule type="cellIs" dxfId="167" priority="724" operator="lessThan">
      <formula>0</formula>
    </cfRule>
  </conditionalFormatting>
  <conditionalFormatting sqref="B20">
    <cfRule type="cellIs" dxfId="166" priority="722" operator="lessThan">
      <formula>0</formula>
    </cfRule>
  </conditionalFormatting>
  <conditionalFormatting sqref="B20">
    <cfRule type="cellIs" dxfId="165" priority="721" operator="lessThan">
      <formula>0</formula>
    </cfRule>
  </conditionalFormatting>
  <conditionalFormatting sqref="B20">
    <cfRule type="cellIs" dxfId="164" priority="720" operator="lessThan">
      <formula>0</formula>
    </cfRule>
  </conditionalFormatting>
  <conditionalFormatting sqref="E20">
    <cfRule type="cellIs" dxfId="163" priority="728" operator="lessThan">
      <formula>0</formula>
    </cfRule>
  </conditionalFormatting>
  <conditionalFormatting sqref="E20">
    <cfRule type="cellIs" dxfId="162" priority="729" operator="lessThan">
      <formula>0</formula>
    </cfRule>
  </conditionalFormatting>
  <conditionalFormatting sqref="E20">
    <cfRule type="cellIs" dxfId="161" priority="727" operator="lessThan">
      <formula>0</formula>
    </cfRule>
  </conditionalFormatting>
  <conditionalFormatting sqref="E20">
    <cfRule type="cellIs" dxfId="160" priority="726" operator="lessThan">
      <formula>0</formula>
    </cfRule>
  </conditionalFormatting>
  <conditionalFormatting sqref="B20">
    <cfRule type="cellIs" dxfId="159" priority="719" operator="lessThan">
      <formula>0</formula>
    </cfRule>
  </conditionalFormatting>
  <conditionalFormatting sqref="B20">
    <cfRule type="cellIs" dxfId="158" priority="718" operator="lessThan">
      <formula>0</formula>
    </cfRule>
  </conditionalFormatting>
  <conditionalFormatting sqref="B27:C27 E27">
    <cfRule type="cellIs" dxfId="157" priority="332" operator="lessThan">
      <formula>0</formula>
    </cfRule>
  </conditionalFormatting>
  <conditionalFormatting sqref="B29">
    <cfRule type="cellIs" dxfId="156" priority="330" operator="lessThan">
      <formula>0</formula>
    </cfRule>
  </conditionalFormatting>
  <conditionalFormatting sqref="B30">
    <cfRule type="cellIs" dxfId="155" priority="328" operator="lessThan">
      <formula>0</formula>
    </cfRule>
  </conditionalFormatting>
  <conditionalFormatting sqref="C13:C26">
    <cfRule type="cellIs" dxfId="154" priority="100" operator="lessThan">
      <formula>0</formula>
    </cfRule>
  </conditionalFormatting>
  <conditionalFormatting sqref="C13:C26">
    <cfRule type="cellIs" dxfId="153" priority="99" operator="lessThan">
      <formula>0</formula>
    </cfRule>
  </conditionalFormatting>
  <conditionalFormatting sqref="B3">
    <cfRule type="cellIs" dxfId="152" priority="104" operator="lessThan">
      <formula>0</formula>
    </cfRule>
  </conditionalFormatting>
  <conditionalFormatting sqref="E3">
    <cfRule type="cellIs" dxfId="151" priority="103" operator="lessThan">
      <formula>0</formula>
    </cfRule>
  </conditionalFormatting>
  <conditionalFormatting sqref="C13:C26">
    <cfRule type="cellIs" dxfId="150" priority="98" operator="lessThan">
      <formula>0</formula>
    </cfRule>
  </conditionalFormatting>
  <conditionalFormatting sqref="E13">
    <cfRule type="cellIs" dxfId="149" priority="97" operator="lessThan">
      <formula>0</formula>
    </cfRule>
  </conditionalFormatting>
  <conditionalFormatting sqref="E13">
    <cfRule type="cellIs" dxfId="148" priority="96" operator="lessThan">
      <formula>0</formula>
    </cfRule>
  </conditionalFormatting>
  <conditionalFormatting sqref="E13">
    <cfRule type="cellIs" dxfId="147" priority="95" operator="lessThan">
      <formula>0</formula>
    </cfRule>
  </conditionalFormatting>
  <conditionalFormatting sqref="D25:D26 D28:D29">
    <cfRule type="cellIs" dxfId="146" priority="64" operator="lessThan">
      <formula>0</formula>
    </cfRule>
  </conditionalFormatting>
  <conditionalFormatting sqref="D24">
    <cfRule type="cellIs" dxfId="145" priority="62" operator="lessThan">
      <formula>0</formula>
    </cfRule>
  </conditionalFormatting>
  <conditionalFormatting sqref="D9:D10">
    <cfRule type="cellIs" dxfId="144" priority="59" operator="lessThan">
      <formula>0</formula>
    </cfRule>
  </conditionalFormatting>
  <conditionalFormatting sqref="D8">
    <cfRule type="cellIs" dxfId="143" priority="60" operator="lessThan">
      <formula>0</formula>
    </cfRule>
  </conditionalFormatting>
  <conditionalFormatting sqref="D16">
    <cfRule type="cellIs" dxfId="142" priority="51" operator="lessThan">
      <formula>0</formula>
    </cfRule>
  </conditionalFormatting>
  <conditionalFormatting sqref="D5:D7 D11">
    <cfRule type="cellIs" dxfId="141" priority="61" operator="lessThan">
      <formula>0</formula>
    </cfRule>
  </conditionalFormatting>
  <conditionalFormatting sqref="D16">
    <cfRule type="cellIs" dxfId="140" priority="52" operator="lessThan">
      <formula>0</formula>
    </cfRule>
  </conditionalFormatting>
  <conditionalFormatting sqref="D15">
    <cfRule type="cellIs" dxfId="139" priority="63" operator="lessThan">
      <formula>0</formula>
    </cfRule>
  </conditionalFormatting>
  <conditionalFormatting sqref="D9:D10">
    <cfRule type="cellIs" dxfId="138" priority="58" operator="lessThan">
      <formula>0</formula>
    </cfRule>
  </conditionalFormatting>
  <conditionalFormatting sqref="D9">
    <cfRule type="cellIs" dxfId="137" priority="57" operator="lessThan">
      <formula>0</formula>
    </cfRule>
  </conditionalFormatting>
  <conditionalFormatting sqref="D10">
    <cfRule type="cellIs" dxfId="136" priority="56" operator="lessThan">
      <formula>0</formula>
    </cfRule>
  </conditionalFormatting>
  <conditionalFormatting sqref="D14 D18 D21 D12">
    <cfRule type="cellIs" dxfId="135" priority="55" operator="lessThan">
      <formula>0</formula>
    </cfRule>
  </conditionalFormatting>
  <conditionalFormatting sqref="D14 D18 D21 D12">
    <cfRule type="cellIs" dxfId="134" priority="54" operator="lessThan">
      <formula>0</formula>
    </cfRule>
  </conditionalFormatting>
  <conditionalFormatting sqref="D14 D18 D21 D12">
    <cfRule type="cellIs" dxfId="133" priority="53" operator="lessThan">
      <formula>0</formula>
    </cfRule>
  </conditionalFormatting>
  <conditionalFormatting sqref="D16">
    <cfRule type="cellIs" dxfId="132" priority="50" operator="lessThan">
      <formula>0</formula>
    </cfRule>
  </conditionalFormatting>
  <conditionalFormatting sqref="D16">
    <cfRule type="cellIs" dxfId="131" priority="49" operator="lessThan">
      <formula>0</formula>
    </cfRule>
  </conditionalFormatting>
  <conditionalFormatting sqref="D18">
    <cfRule type="cellIs" dxfId="130" priority="48" operator="lessThan">
      <formula>0</formula>
    </cfRule>
  </conditionalFormatting>
  <conditionalFormatting sqref="D18">
    <cfRule type="cellIs" dxfId="129" priority="47" operator="lessThan">
      <formula>0</formula>
    </cfRule>
  </conditionalFormatting>
  <conditionalFormatting sqref="D18">
    <cfRule type="cellIs" dxfId="128" priority="46" operator="lessThan">
      <formula>0</formula>
    </cfRule>
  </conditionalFormatting>
  <conditionalFormatting sqref="D22">
    <cfRule type="cellIs" dxfId="127" priority="45" operator="lessThan">
      <formula>0</formula>
    </cfRule>
  </conditionalFormatting>
  <conditionalFormatting sqref="D17">
    <cfRule type="cellIs" dxfId="126" priority="38" operator="lessThan">
      <formula>0</formula>
    </cfRule>
  </conditionalFormatting>
  <conditionalFormatting sqref="D17">
    <cfRule type="cellIs" dxfId="125" priority="37" operator="lessThan">
      <formula>0</formula>
    </cfRule>
  </conditionalFormatting>
  <conditionalFormatting sqref="D17">
    <cfRule type="cellIs" dxfId="124" priority="36" operator="lessThan">
      <formula>0</formula>
    </cfRule>
  </conditionalFormatting>
  <conditionalFormatting sqref="D17">
    <cfRule type="cellIs" dxfId="123" priority="35" operator="lessThan">
      <formula>0</formula>
    </cfRule>
  </conditionalFormatting>
  <conditionalFormatting sqref="D17">
    <cfRule type="cellIs" dxfId="122" priority="34" operator="lessThan">
      <formula>0</formula>
    </cfRule>
  </conditionalFormatting>
  <conditionalFormatting sqref="D17">
    <cfRule type="cellIs" dxfId="121" priority="33" operator="lessThan">
      <formula>0</formula>
    </cfRule>
  </conditionalFormatting>
  <conditionalFormatting sqref="D23">
    <cfRule type="cellIs" dxfId="120" priority="32" operator="lessThan">
      <formula>0</formula>
    </cfRule>
  </conditionalFormatting>
  <conditionalFormatting sqref="D23">
    <cfRule type="cellIs" dxfId="119" priority="31" operator="lessThan">
      <formula>0</formula>
    </cfRule>
  </conditionalFormatting>
  <conditionalFormatting sqref="D23">
    <cfRule type="cellIs" dxfId="118" priority="30" operator="lessThan">
      <formula>0</formula>
    </cfRule>
  </conditionalFormatting>
  <conditionalFormatting sqref="D23">
    <cfRule type="cellIs" dxfId="117" priority="29" operator="lessThan">
      <formula>0</formula>
    </cfRule>
  </conditionalFormatting>
  <conditionalFormatting sqref="D23">
    <cfRule type="cellIs" dxfId="116" priority="28" operator="lessThan">
      <formula>0</formula>
    </cfRule>
  </conditionalFormatting>
  <conditionalFormatting sqref="D23">
    <cfRule type="cellIs" dxfId="115" priority="27" operator="lessThan">
      <formula>0</formula>
    </cfRule>
  </conditionalFormatting>
  <conditionalFormatting sqref="D19">
    <cfRule type="cellIs" dxfId="114" priority="26" operator="lessThan">
      <formula>0</formula>
    </cfRule>
  </conditionalFormatting>
  <conditionalFormatting sqref="D19">
    <cfRule type="cellIs" dxfId="113" priority="25" operator="lessThan">
      <formula>0</formula>
    </cfRule>
  </conditionalFormatting>
  <conditionalFormatting sqref="D19">
    <cfRule type="cellIs" dxfId="112" priority="24" operator="lessThan">
      <formula>0</formula>
    </cfRule>
  </conditionalFormatting>
  <conditionalFormatting sqref="D19">
    <cfRule type="cellIs" dxfId="111" priority="23" operator="lessThan">
      <formula>0</formula>
    </cfRule>
  </conditionalFormatting>
  <conditionalFormatting sqref="D19">
    <cfRule type="cellIs" dxfId="110" priority="22" operator="lessThan">
      <formula>0</formula>
    </cfRule>
  </conditionalFormatting>
  <conditionalFormatting sqref="D19">
    <cfRule type="cellIs" dxfId="109" priority="21" operator="lessThan">
      <formula>0</formula>
    </cfRule>
  </conditionalFormatting>
  <conditionalFormatting sqref="D20">
    <cfRule type="cellIs" dxfId="108" priority="16" operator="lessThan">
      <formula>0</formula>
    </cfRule>
  </conditionalFormatting>
  <conditionalFormatting sqref="D20">
    <cfRule type="cellIs" dxfId="107" priority="15" operator="lessThan">
      <formula>0</formula>
    </cfRule>
  </conditionalFormatting>
  <conditionalFormatting sqref="D20">
    <cfRule type="cellIs" dxfId="106" priority="19" operator="lessThan">
      <formula>0</formula>
    </cfRule>
  </conditionalFormatting>
  <conditionalFormatting sqref="D20">
    <cfRule type="cellIs" dxfId="105" priority="20" operator="lessThan">
      <formula>0</formula>
    </cfRule>
  </conditionalFormatting>
  <conditionalFormatting sqref="D20">
    <cfRule type="cellIs" dxfId="104" priority="18" operator="lessThan">
      <formula>0</formula>
    </cfRule>
  </conditionalFormatting>
  <conditionalFormatting sqref="D20">
    <cfRule type="cellIs" dxfId="103" priority="17" operator="lessThan">
      <formula>0</formula>
    </cfRule>
  </conditionalFormatting>
  <conditionalFormatting sqref="D27">
    <cfRule type="cellIs" dxfId="102" priority="14" operator="lessThan">
      <formula>0</formula>
    </cfRule>
  </conditionalFormatting>
  <conditionalFormatting sqref="D3">
    <cfRule type="cellIs" dxfId="101" priority="8" operator="lessThan">
      <formula>0</formula>
    </cfRule>
  </conditionalFormatting>
  <conditionalFormatting sqref="D13">
    <cfRule type="cellIs" dxfId="100" priority="6" operator="lessThan">
      <formula>0</formula>
    </cfRule>
  </conditionalFormatting>
  <conditionalFormatting sqref="D13">
    <cfRule type="cellIs" dxfId="99" priority="5" operator="lessThan">
      <formula>0</formula>
    </cfRule>
  </conditionalFormatting>
  <conditionalFormatting sqref="D13">
    <cfRule type="cellIs" dxfId="98" priority="4" operator="lessThan">
      <formula>0</formula>
    </cfRule>
  </conditionalFormatting>
  <conditionalFormatting sqref="D30:E30">
    <cfRule type="cellIs" dxfId="97" priority="3" operator="lessThan">
      <formula>0</formula>
    </cfRule>
  </conditionalFormatting>
  <conditionalFormatting sqref="D30:E30">
    <cfRule type="cellIs" dxfId="96" priority="2" operator="lessThan">
      <formula>0</formula>
    </cfRule>
  </conditionalFormatting>
  <conditionalFormatting sqref="D30:E30">
    <cfRule type="cellIs" dxfId="95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22 D22" formula="1"/>
    <ignoredError sqref="D24:E24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1º Trimestre 2020 - CAIXA Participações S.A.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34399D0B-D3B3-4B92-8330-C27C3B489C88}"/>
</file>

<file path=customXml/itemProps2.xml><?xml version="1.0" encoding="utf-8"?>
<ds:datastoreItem xmlns:ds="http://schemas.openxmlformats.org/officeDocument/2006/customXml" ds:itemID="{FF928281-E972-4DD1-B6F2-A92BED402D75}"/>
</file>

<file path=customXml/itemProps3.xml><?xml version="1.0" encoding="utf-8"?>
<ds:datastoreItem xmlns:ds="http://schemas.openxmlformats.org/officeDocument/2006/customXml" ds:itemID="{426877D1-3761-449F-8B27-FC88C0632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DMPL_1T20</vt:lpstr>
      <vt:lpstr>N2.1 cisão</vt:lpstr>
      <vt:lpstr>DFC</vt:lpstr>
      <vt:lpstr>DVA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1º Trimestre 2020 – arquivo editável</dc:title>
  <dc:creator>Administrador</dc:creator>
  <cp:lastModifiedBy>Danielle Costa de Oliveira</cp:lastModifiedBy>
  <cp:lastPrinted>2020-02-01T06:35:35Z</cp:lastPrinted>
  <dcterms:created xsi:type="dcterms:W3CDTF">2013-10-30T15:52:48Z</dcterms:created>
  <dcterms:modified xsi:type="dcterms:W3CDTF">2020-07-15T14:59:58Z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8ac7aa-230a-49d4-af43-c1ab71d0c293_Enabled">
    <vt:lpwstr>True</vt:lpwstr>
  </property>
  <property fmtid="{D5CDD505-2E9C-101B-9397-08002B2CF9AE}" pid="3" name="MSIP_Label_218ac7aa-230a-49d4-af43-c1ab71d0c293_SiteId">
    <vt:lpwstr>ab9bba98-684a-43fb-add8-9c2bebede229</vt:lpwstr>
  </property>
  <property fmtid="{D5CDD505-2E9C-101B-9397-08002B2CF9AE}" pid="4" name="MSIP_Label_218ac7aa-230a-49d4-af43-c1ab71d0c293_Owner">
    <vt:lpwstr>c072696@corp.caixa.gov.br</vt:lpwstr>
  </property>
  <property fmtid="{D5CDD505-2E9C-101B-9397-08002B2CF9AE}" pid="5" name="MSIP_Label_218ac7aa-230a-49d4-af43-c1ab71d0c293_SetDate">
    <vt:lpwstr>2020-01-08T23:34:32.5498965Z</vt:lpwstr>
  </property>
  <property fmtid="{D5CDD505-2E9C-101B-9397-08002B2CF9AE}" pid="6" name="MSIP_Label_218ac7aa-230a-49d4-af43-c1ab71d0c293_Name">
    <vt:lpwstr>#CONFIDENCIAL</vt:lpwstr>
  </property>
  <property fmtid="{D5CDD505-2E9C-101B-9397-08002B2CF9AE}" pid="7" name="MSIP_Label_218ac7aa-230a-49d4-af43-c1ab71d0c293_Application">
    <vt:lpwstr>Microsoft Azure Information Protection</vt:lpwstr>
  </property>
  <property fmtid="{D5CDD505-2E9C-101B-9397-08002B2CF9AE}" pid="8" name="MSIP_Label_218ac7aa-230a-49d4-af43-c1ab71d0c293_ActionId">
    <vt:lpwstr>a14f1e39-a010-46c2-9999-81844901732b</vt:lpwstr>
  </property>
  <property fmtid="{D5CDD505-2E9C-101B-9397-08002B2CF9AE}" pid="9" name="MSIP_Label_218ac7aa-230a-49d4-af43-c1ab71d0c293_Extended_MSFT_Method">
    <vt:lpwstr>Manual</vt:lpwstr>
  </property>
  <property fmtid="{D5CDD505-2E9C-101B-9397-08002B2CF9AE}" pid="10" name="MSIP_Label_d28e3ccc-a2d5-47ef-a346-8b41b705012e_Enabled">
    <vt:lpwstr>True</vt:lpwstr>
  </property>
  <property fmtid="{D5CDD505-2E9C-101B-9397-08002B2CF9AE}" pid="11" name="MSIP_Label_d28e3ccc-a2d5-47ef-a346-8b41b705012e_SiteId">
    <vt:lpwstr>ab9bba98-684a-43fb-add8-9c2bebede229</vt:lpwstr>
  </property>
  <property fmtid="{D5CDD505-2E9C-101B-9397-08002B2CF9AE}" pid="12" name="MSIP_Label_d28e3ccc-a2d5-47ef-a346-8b41b705012e_Owner">
    <vt:lpwstr>c072696@corp.caixa.gov.br</vt:lpwstr>
  </property>
  <property fmtid="{D5CDD505-2E9C-101B-9397-08002B2CF9AE}" pid="13" name="MSIP_Label_d28e3ccc-a2d5-47ef-a346-8b41b705012e_SetDate">
    <vt:lpwstr>2020-01-08T23:34:32.5498965Z</vt:lpwstr>
  </property>
  <property fmtid="{D5CDD505-2E9C-101B-9397-08002B2CF9AE}" pid="14" name="MSIP_Label_d28e3ccc-a2d5-47ef-a346-8b41b705012e_Name">
    <vt:lpwstr>#CONFIDENCIAL 05</vt:lpwstr>
  </property>
  <property fmtid="{D5CDD505-2E9C-101B-9397-08002B2CF9AE}" pid="15" name="MSIP_Label_d28e3ccc-a2d5-47ef-a346-8b41b705012e_Application">
    <vt:lpwstr>Microsoft Azure Information Protection</vt:lpwstr>
  </property>
  <property fmtid="{D5CDD505-2E9C-101B-9397-08002B2CF9AE}" pid="16" name="MSIP_Label_d28e3ccc-a2d5-47ef-a346-8b41b705012e_ActionId">
    <vt:lpwstr>a14f1e39-a010-46c2-9999-81844901732b</vt:lpwstr>
  </property>
  <property fmtid="{D5CDD505-2E9C-101B-9397-08002B2CF9AE}" pid="17" name="MSIP_Label_d28e3ccc-a2d5-47ef-a346-8b41b705012e_Parent">
    <vt:lpwstr>218ac7aa-230a-49d4-af43-c1ab71d0c293</vt:lpwstr>
  </property>
  <property fmtid="{D5CDD505-2E9C-101B-9397-08002B2CF9AE}" pid="18" name="MSIP_Label_d28e3ccc-a2d5-47ef-a346-8b41b705012e_Extended_MSFT_Method">
    <vt:lpwstr>Manual</vt:lpwstr>
  </property>
  <property fmtid="{D5CDD505-2E9C-101B-9397-08002B2CF9AE}" pid="19" name="Sensitivity">
    <vt:lpwstr>#CONFIDENCIAL #CONFIDENCIAL 05</vt:lpwstr>
  </property>
  <property fmtid="{D5CDD505-2E9C-101B-9397-08002B2CF9AE}" pid="20" name="DLPManualFileClassification">
    <vt:lpwstr>{1A067545-A4E2-4FA1-8094-0D7902669705}</vt:lpwstr>
  </property>
  <property fmtid="{D5CDD505-2E9C-101B-9397-08002B2CF9AE}" pid="21" name="DLPManualFileClassificationLastModifiedBy">
    <vt:lpwstr>CORPCAIXA\c141943</vt:lpwstr>
  </property>
  <property fmtid="{D5CDD505-2E9C-101B-9397-08002B2CF9AE}" pid="22" name="DLPManualFileClassificationLastModificationDate">
    <vt:lpwstr>1582304985</vt:lpwstr>
  </property>
  <property fmtid="{D5CDD505-2E9C-101B-9397-08002B2CF9AE}" pid="23" name="DLPManualFileClassificationVersion">
    <vt:lpwstr>11.4.0.45</vt:lpwstr>
  </property>
  <property fmtid="{D5CDD505-2E9C-101B-9397-08002B2CF9AE}" pid="24" name="ContentTypeId">
    <vt:lpwstr>0x010100CF76F4B785416546AF6C2D86C3CC016B005D01BA318CA0B74D97E7A6AFBDE9293C</vt:lpwstr>
  </property>
</Properties>
</file>